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4240" windowHeight="13140" activeTab="10"/>
  </bookViews>
  <sheets>
    <sheet name="League Summary" sheetId="1" r:id="rId1"/>
    <sheet name="2223" sheetId="3" r:id="rId2"/>
    <sheet name="2324" sheetId="8" r:id="rId3"/>
    <sheet name="2425-L" sheetId="9" r:id="rId4"/>
    <sheet name="2425NSL" sheetId="15" r:id="rId5"/>
    <sheet name="2526" sheetId="10" r:id="rId6"/>
    <sheet name="2627" sheetId="11" r:id="rId7"/>
    <sheet name="2728" sheetId="12" r:id="rId8"/>
    <sheet name="2829" sheetId="13" r:id="rId9"/>
    <sheet name="Thoughts" sheetId="7" r:id="rId10"/>
    <sheet name="All" sheetId="16" r:id="rId11"/>
  </sheets>
  <definedNames>
    <definedName name="_xlnm._FilterDatabase" localSheetId="1" hidden="1">'2223'!$D$1:$DZ$49</definedName>
    <definedName name="_xlnm._FilterDatabase" localSheetId="2" hidden="1">'2324'!$D$1:$DZ$49</definedName>
    <definedName name="_xlnm._FilterDatabase" localSheetId="3" hidden="1">'2425-L'!$D$1:$DZ$49</definedName>
    <definedName name="_xlnm._FilterDatabase" localSheetId="4" hidden="1">'2425NSL'!$D$1:$DZ$35</definedName>
    <definedName name="_xlnm._FilterDatabase" localSheetId="5" hidden="1">'2526'!$D$1:$DZ$49</definedName>
    <definedName name="_xlnm._FilterDatabase" localSheetId="6" hidden="1">'2627'!$D$1:$DZ$49</definedName>
    <definedName name="_xlnm._FilterDatabase" localSheetId="7" hidden="1">'2728'!$D$1:$DZ$49</definedName>
    <definedName name="_xlnm._FilterDatabase" localSheetId="8" hidden="1">'2829'!$D$1:$DZ$51</definedName>
    <definedName name="_xlnm._FilterDatabase" localSheetId="10" hidden="1">All!$A$1:$V$299</definedName>
    <definedName name="_xlnm._FilterDatabase" localSheetId="0" hidden="1">'League Summary'!$B$1:$BH$19</definedName>
    <definedName name="NL_A" localSheetId="2">'2324'!$I:$I</definedName>
    <definedName name="NL_A" localSheetId="3">'2425-L'!$I:$I</definedName>
    <definedName name="NL_A" localSheetId="4">'2425NSL'!$I:$I</definedName>
    <definedName name="NL_A" localSheetId="5">'2526'!$I:$I</definedName>
    <definedName name="NL_A" localSheetId="6">'2627'!$I:$I</definedName>
    <definedName name="NL_A" localSheetId="7">'2728'!$I:$I</definedName>
    <definedName name="NL_A" localSheetId="8">'2829'!$I:$I</definedName>
    <definedName name="NL_A">'2223'!$I:$I</definedName>
    <definedName name="NL_F" localSheetId="2">'2324'!$H:$H</definedName>
    <definedName name="NL_F" localSheetId="3">'2425-L'!$H:$H</definedName>
    <definedName name="NL_F" localSheetId="4">'2425NSL'!$H:$H</definedName>
    <definedName name="NL_F" localSheetId="5">'2526'!$H:$H</definedName>
    <definedName name="NL_F" localSheetId="6">'2627'!$H:$H</definedName>
    <definedName name="NL_F" localSheetId="7">'2728'!$H:$H</definedName>
    <definedName name="NL_F" localSheetId="8">'2829'!$H:$H</definedName>
    <definedName name="NL_F">'2223'!$H:$H</definedName>
    <definedName name="NL_R" localSheetId="2">'2324'!$G:$G</definedName>
    <definedName name="NL_R" localSheetId="3">'2425-L'!$G:$G</definedName>
    <definedName name="NL_R" localSheetId="4">'2425NSL'!$G:$G</definedName>
    <definedName name="NL_R" localSheetId="5">'2526'!$G:$G</definedName>
    <definedName name="NL_R" localSheetId="6">'2627'!$G:$G</definedName>
    <definedName name="NL_R" localSheetId="7">'2728'!$G:$G</definedName>
    <definedName name="NL_R" localSheetId="8">'2829'!$G:$G</definedName>
    <definedName name="NL_R">'2223'!$G:$G</definedName>
    <definedName name="NL_S" localSheetId="2">'2324'!$A1048576:$A998</definedName>
    <definedName name="NL_S" localSheetId="3">'2425-L'!$A1048576:$A998</definedName>
    <definedName name="NL_S" localSheetId="4">'2425NSL'!$A1048576:$A998</definedName>
    <definedName name="NL_S" localSheetId="5">'2526'!$A1048576:$A998</definedName>
    <definedName name="NL_S" localSheetId="6">'2627'!$A1048576:$A998</definedName>
    <definedName name="NL_S" localSheetId="7">'2728'!$A1048576:$A998</definedName>
    <definedName name="NL_S" localSheetId="8">'2829'!$A1048576:$A998</definedName>
    <definedName name="NL_S">'2223'!$A1048576:$A998</definedName>
    <definedName name="NL_V" localSheetId="2">'2324'!$E:$E</definedName>
    <definedName name="NL_V" localSheetId="3">'2425-L'!$E:$E</definedName>
    <definedName name="NL_V" localSheetId="4">'2425NSL'!$E:$E</definedName>
    <definedName name="NL_V" localSheetId="5">'2526'!$E:$E</definedName>
    <definedName name="NL_V" localSheetId="6">'2627'!$E:$E</definedName>
    <definedName name="NL_V" localSheetId="7">'2728'!$E:$E</definedName>
    <definedName name="NL_V" localSheetId="8">'2829'!$E:$E</definedName>
    <definedName name="NL_V">'2223'!$E:$E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6" l="1"/>
  <c r="E3" i="16"/>
  <c r="D4" i="16"/>
  <c r="E4" i="16"/>
  <c r="D5" i="16"/>
  <c r="E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D13" i="16"/>
  <c r="E13" i="16"/>
  <c r="D14" i="16"/>
  <c r="E14" i="16"/>
  <c r="D15" i="16"/>
  <c r="E15" i="16"/>
  <c r="D16" i="16"/>
  <c r="E16" i="16"/>
  <c r="D17" i="16"/>
  <c r="E17" i="16"/>
  <c r="D18" i="16"/>
  <c r="E18" i="16"/>
  <c r="D19" i="16"/>
  <c r="E19" i="16"/>
  <c r="D20" i="16"/>
  <c r="E20" i="16"/>
  <c r="D21" i="16"/>
  <c r="E21" i="16"/>
  <c r="D22" i="16"/>
  <c r="E22" i="16"/>
  <c r="D23" i="16"/>
  <c r="E23" i="16"/>
  <c r="D24" i="16"/>
  <c r="E24" i="16"/>
  <c r="D25" i="16"/>
  <c r="E25" i="16"/>
  <c r="D26" i="16"/>
  <c r="E26" i="16"/>
  <c r="D27" i="16"/>
  <c r="E27" i="16"/>
  <c r="D28" i="16"/>
  <c r="E28" i="16"/>
  <c r="D29" i="16"/>
  <c r="E29" i="16"/>
  <c r="D30" i="16"/>
  <c r="E30" i="16"/>
  <c r="D31" i="16"/>
  <c r="E31" i="16"/>
  <c r="D32" i="16"/>
  <c r="E32" i="16"/>
  <c r="D33" i="16"/>
  <c r="E33" i="16"/>
  <c r="D34" i="16"/>
  <c r="E34" i="16"/>
  <c r="D35" i="16"/>
  <c r="E35" i="16"/>
  <c r="D36" i="16"/>
  <c r="E36" i="16"/>
  <c r="D37" i="16"/>
  <c r="E37" i="16"/>
  <c r="D38" i="16"/>
  <c r="E38" i="16"/>
  <c r="D39" i="16"/>
  <c r="E39" i="16"/>
  <c r="D40" i="16"/>
  <c r="E40" i="16"/>
  <c r="D41" i="16"/>
  <c r="E41" i="16"/>
  <c r="D42" i="16"/>
  <c r="E42" i="16"/>
  <c r="D43" i="16"/>
  <c r="E43" i="16"/>
  <c r="D44" i="16"/>
  <c r="E44" i="16"/>
  <c r="D45" i="16"/>
  <c r="E45" i="16"/>
  <c r="D46" i="16"/>
  <c r="E46" i="16"/>
  <c r="D47" i="16"/>
  <c r="E47" i="16"/>
  <c r="D48" i="16"/>
  <c r="E48" i="16"/>
  <c r="D49" i="16"/>
  <c r="E49" i="16"/>
  <c r="D50" i="16"/>
  <c r="E50" i="16"/>
  <c r="D51" i="16"/>
  <c r="E51" i="16"/>
  <c r="D52" i="16"/>
  <c r="E52" i="16"/>
  <c r="D53" i="16"/>
  <c r="E53" i="16"/>
  <c r="D54" i="16"/>
  <c r="E54" i="16"/>
  <c r="D55" i="16"/>
  <c r="E55" i="16"/>
  <c r="D56" i="16"/>
  <c r="E56" i="16"/>
  <c r="D57" i="16"/>
  <c r="E57" i="16"/>
  <c r="D58" i="16"/>
  <c r="E58" i="16"/>
  <c r="D59" i="16"/>
  <c r="E59" i="16"/>
  <c r="D60" i="16"/>
  <c r="E60" i="16"/>
  <c r="D61" i="16"/>
  <c r="E61" i="16"/>
  <c r="D62" i="16"/>
  <c r="E62" i="16"/>
  <c r="D63" i="16"/>
  <c r="E63" i="16"/>
  <c r="D64" i="16"/>
  <c r="E64" i="16"/>
  <c r="D65" i="16"/>
  <c r="E65" i="16"/>
  <c r="D66" i="16"/>
  <c r="E66" i="16"/>
  <c r="D67" i="16"/>
  <c r="E67" i="16"/>
  <c r="D68" i="16"/>
  <c r="E68" i="16"/>
  <c r="D69" i="16"/>
  <c r="E69" i="16"/>
  <c r="D70" i="16"/>
  <c r="E70" i="16"/>
  <c r="D71" i="16"/>
  <c r="E71" i="16"/>
  <c r="D72" i="16"/>
  <c r="E72" i="16"/>
  <c r="D73" i="16"/>
  <c r="E73" i="16"/>
  <c r="D74" i="16"/>
  <c r="E74" i="16"/>
  <c r="D75" i="16"/>
  <c r="E75" i="16"/>
  <c r="D76" i="16"/>
  <c r="E76" i="16"/>
  <c r="D77" i="16"/>
  <c r="E77" i="16"/>
  <c r="D78" i="16"/>
  <c r="E78" i="16"/>
  <c r="D79" i="16"/>
  <c r="E79" i="16"/>
  <c r="D80" i="16"/>
  <c r="E80" i="16"/>
  <c r="D81" i="16"/>
  <c r="E81" i="16"/>
  <c r="D82" i="16"/>
  <c r="E82" i="16"/>
  <c r="D83" i="16"/>
  <c r="E83" i="16"/>
  <c r="D84" i="16"/>
  <c r="E84" i="16"/>
  <c r="D85" i="16"/>
  <c r="E85" i="16"/>
  <c r="D86" i="16"/>
  <c r="E86" i="16"/>
  <c r="D87" i="16"/>
  <c r="E87" i="16"/>
  <c r="D88" i="16"/>
  <c r="E88" i="16"/>
  <c r="D89" i="16"/>
  <c r="E89" i="16"/>
  <c r="D90" i="16"/>
  <c r="E90" i="16"/>
  <c r="D91" i="16"/>
  <c r="E91" i="16"/>
  <c r="D92" i="16"/>
  <c r="E92" i="16"/>
  <c r="D93" i="16"/>
  <c r="E93" i="16"/>
  <c r="D94" i="16"/>
  <c r="E94" i="16"/>
  <c r="D95" i="16"/>
  <c r="E95" i="16"/>
  <c r="D96" i="16"/>
  <c r="E96" i="16"/>
  <c r="D97" i="16"/>
  <c r="E97" i="16"/>
  <c r="D98" i="16"/>
  <c r="E98" i="16"/>
  <c r="D99" i="16"/>
  <c r="E99" i="16"/>
  <c r="D100" i="16"/>
  <c r="E100" i="16"/>
  <c r="D101" i="16"/>
  <c r="E101" i="16"/>
  <c r="D102" i="16"/>
  <c r="E102" i="16"/>
  <c r="D103" i="16"/>
  <c r="E103" i="16"/>
  <c r="D104" i="16"/>
  <c r="E104" i="16"/>
  <c r="D105" i="16"/>
  <c r="E105" i="16"/>
  <c r="D106" i="16"/>
  <c r="E106" i="16"/>
  <c r="D107" i="16"/>
  <c r="E107" i="16"/>
  <c r="D108" i="16"/>
  <c r="E108" i="16"/>
  <c r="D109" i="16"/>
  <c r="E109" i="16"/>
  <c r="D110" i="16"/>
  <c r="E110" i="16"/>
  <c r="D111" i="16"/>
  <c r="E111" i="16"/>
  <c r="D112" i="16"/>
  <c r="E112" i="16"/>
  <c r="D113" i="16"/>
  <c r="E113" i="16"/>
  <c r="D114" i="16"/>
  <c r="E114" i="16"/>
  <c r="D115" i="16"/>
  <c r="E115" i="16"/>
  <c r="D116" i="16"/>
  <c r="E116" i="16"/>
  <c r="D117" i="16"/>
  <c r="E117" i="16"/>
  <c r="D118" i="16"/>
  <c r="E118" i="16"/>
  <c r="D119" i="16"/>
  <c r="E119" i="16"/>
  <c r="D120" i="16"/>
  <c r="E120" i="16"/>
  <c r="D121" i="16"/>
  <c r="E121" i="16"/>
  <c r="D122" i="16"/>
  <c r="E122" i="16"/>
  <c r="D123" i="16"/>
  <c r="E123" i="16"/>
  <c r="D124" i="16"/>
  <c r="E124" i="16"/>
  <c r="D125" i="16"/>
  <c r="E125" i="16"/>
  <c r="D126" i="16"/>
  <c r="E126" i="16"/>
  <c r="D127" i="16"/>
  <c r="E127" i="16"/>
  <c r="D128" i="16"/>
  <c r="E128" i="16"/>
  <c r="D129" i="16"/>
  <c r="E129" i="16"/>
  <c r="D130" i="16"/>
  <c r="E130" i="16"/>
  <c r="D131" i="16"/>
  <c r="E131" i="16"/>
  <c r="D132" i="16"/>
  <c r="E132" i="16"/>
  <c r="D133" i="16"/>
  <c r="E133" i="16"/>
  <c r="D134" i="16"/>
  <c r="E134" i="16"/>
  <c r="D135" i="16"/>
  <c r="E135" i="16"/>
  <c r="D136" i="16"/>
  <c r="E136" i="16"/>
  <c r="D137" i="16"/>
  <c r="E137" i="16"/>
  <c r="D138" i="16"/>
  <c r="E138" i="16"/>
  <c r="D139" i="16"/>
  <c r="E139" i="16"/>
  <c r="D140" i="16"/>
  <c r="E140" i="16"/>
  <c r="D141" i="16"/>
  <c r="E141" i="16"/>
  <c r="D142" i="16"/>
  <c r="E142" i="16"/>
  <c r="D143" i="16"/>
  <c r="E143" i="16"/>
  <c r="D144" i="16"/>
  <c r="E144" i="16"/>
  <c r="D145" i="16"/>
  <c r="E145" i="16"/>
  <c r="D146" i="16"/>
  <c r="E146" i="16"/>
  <c r="D147" i="16"/>
  <c r="E147" i="16"/>
  <c r="D148" i="16"/>
  <c r="E148" i="16"/>
  <c r="D149" i="16"/>
  <c r="E149" i="16"/>
  <c r="D150" i="16"/>
  <c r="E150" i="16"/>
  <c r="D151" i="16"/>
  <c r="E151" i="16"/>
  <c r="D152" i="16"/>
  <c r="E152" i="16"/>
  <c r="D153" i="16"/>
  <c r="E153" i="16"/>
  <c r="D154" i="16"/>
  <c r="E154" i="16"/>
  <c r="D155" i="16"/>
  <c r="E155" i="16"/>
  <c r="D156" i="16"/>
  <c r="E156" i="16"/>
  <c r="D157" i="16"/>
  <c r="E157" i="16"/>
  <c r="D158" i="16"/>
  <c r="E158" i="16"/>
  <c r="D159" i="16"/>
  <c r="E159" i="16"/>
  <c r="D160" i="16"/>
  <c r="E160" i="16"/>
  <c r="D161" i="16"/>
  <c r="E161" i="16"/>
  <c r="D162" i="16"/>
  <c r="E162" i="16"/>
  <c r="D163" i="16"/>
  <c r="E163" i="16"/>
  <c r="D164" i="16"/>
  <c r="E164" i="16"/>
  <c r="D165" i="16"/>
  <c r="E165" i="16"/>
  <c r="D166" i="16"/>
  <c r="E166" i="16"/>
  <c r="D167" i="16"/>
  <c r="E167" i="16"/>
  <c r="D168" i="16"/>
  <c r="E168" i="16"/>
  <c r="D169" i="16"/>
  <c r="E169" i="16"/>
  <c r="D170" i="16"/>
  <c r="E170" i="16"/>
  <c r="D171" i="16"/>
  <c r="E171" i="16"/>
  <c r="D172" i="16"/>
  <c r="E172" i="16"/>
  <c r="D173" i="16"/>
  <c r="E173" i="16"/>
  <c r="D174" i="16"/>
  <c r="E174" i="16"/>
  <c r="D175" i="16"/>
  <c r="E175" i="16"/>
  <c r="D176" i="16"/>
  <c r="E176" i="16"/>
  <c r="D177" i="16"/>
  <c r="E177" i="16"/>
  <c r="D178" i="16"/>
  <c r="E178" i="16"/>
  <c r="D179" i="16"/>
  <c r="E179" i="16"/>
  <c r="D180" i="16"/>
  <c r="E180" i="16"/>
  <c r="D181" i="16"/>
  <c r="E181" i="16"/>
  <c r="D182" i="16"/>
  <c r="E182" i="16"/>
  <c r="D183" i="16"/>
  <c r="E183" i="16"/>
  <c r="D184" i="16"/>
  <c r="E184" i="16"/>
  <c r="D185" i="16"/>
  <c r="E185" i="16"/>
  <c r="D186" i="16"/>
  <c r="E186" i="16"/>
  <c r="D187" i="16"/>
  <c r="E187" i="16"/>
  <c r="D188" i="16"/>
  <c r="E188" i="16"/>
  <c r="D189" i="16"/>
  <c r="E189" i="16"/>
  <c r="D190" i="16"/>
  <c r="E190" i="16"/>
  <c r="D191" i="16"/>
  <c r="E191" i="16"/>
  <c r="D192" i="16"/>
  <c r="E192" i="16"/>
  <c r="D193" i="16"/>
  <c r="E193" i="16"/>
  <c r="D194" i="16"/>
  <c r="E194" i="16"/>
  <c r="D195" i="16"/>
  <c r="E195" i="16"/>
  <c r="D196" i="16"/>
  <c r="E196" i="16"/>
  <c r="D197" i="16"/>
  <c r="E197" i="16"/>
  <c r="D198" i="16"/>
  <c r="E198" i="16"/>
  <c r="D199" i="16"/>
  <c r="E199" i="16"/>
  <c r="D200" i="16"/>
  <c r="E200" i="16"/>
  <c r="D201" i="16"/>
  <c r="E201" i="16"/>
  <c r="D202" i="16"/>
  <c r="E202" i="16"/>
  <c r="D203" i="16"/>
  <c r="E203" i="16"/>
  <c r="D204" i="16"/>
  <c r="E204" i="16"/>
  <c r="D205" i="16"/>
  <c r="E205" i="16"/>
  <c r="D206" i="16"/>
  <c r="E206" i="16"/>
  <c r="D207" i="16"/>
  <c r="E207" i="16"/>
  <c r="D208" i="16"/>
  <c r="E208" i="16"/>
  <c r="D209" i="16"/>
  <c r="E209" i="16"/>
  <c r="D210" i="16"/>
  <c r="E210" i="16"/>
  <c r="D211" i="16"/>
  <c r="E211" i="16"/>
  <c r="D212" i="16"/>
  <c r="E212" i="16"/>
  <c r="D213" i="16"/>
  <c r="E213" i="16"/>
  <c r="D214" i="16"/>
  <c r="E214" i="16"/>
  <c r="D215" i="16"/>
  <c r="E215" i="16"/>
  <c r="D216" i="16"/>
  <c r="E216" i="16"/>
  <c r="D217" i="16"/>
  <c r="E217" i="16"/>
  <c r="D218" i="16"/>
  <c r="E218" i="16"/>
  <c r="D219" i="16"/>
  <c r="E219" i="16"/>
  <c r="D220" i="16"/>
  <c r="E220" i="16"/>
  <c r="D221" i="16"/>
  <c r="E221" i="16"/>
  <c r="D222" i="16"/>
  <c r="E222" i="16"/>
  <c r="D223" i="16"/>
  <c r="E223" i="16"/>
  <c r="D224" i="16"/>
  <c r="E224" i="16"/>
  <c r="D225" i="16"/>
  <c r="E225" i="16"/>
  <c r="D226" i="16"/>
  <c r="E226" i="16"/>
  <c r="D227" i="16"/>
  <c r="E227" i="16"/>
  <c r="D228" i="16"/>
  <c r="E228" i="16"/>
  <c r="D229" i="16"/>
  <c r="E229" i="16"/>
  <c r="D230" i="16"/>
  <c r="E230" i="16"/>
  <c r="D231" i="16"/>
  <c r="E231" i="16"/>
  <c r="D232" i="16"/>
  <c r="E232" i="16"/>
  <c r="D233" i="16"/>
  <c r="E233" i="16"/>
  <c r="D234" i="16"/>
  <c r="E234" i="16"/>
  <c r="D235" i="16"/>
  <c r="E235" i="16"/>
  <c r="D236" i="16"/>
  <c r="E236" i="16"/>
  <c r="D237" i="16"/>
  <c r="E237" i="16"/>
  <c r="D238" i="16"/>
  <c r="E238" i="16"/>
  <c r="D239" i="16"/>
  <c r="E239" i="16"/>
  <c r="D240" i="16"/>
  <c r="E240" i="16"/>
  <c r="D241" i="16"/>
  <c r="E241" i="16"/>
  <c r="D242" i="16"/>
  <c r="E242" i="16"/>
  <c r="D243" i="16"/>
  <c r="E243" i="16"/>
  <c r="D244" i="16"/>
  <c r="E244" i="16"/>
  <c r="D245" i="16"/>
  <c r="E245" i="16"/>
  <c r="D246" i="16"/>
  <c r="E246" i="16"/>
  <c r="D247" i="16"/>
  <c r="E247" i="16"/>
  <c r="D248" i="16"/>
  <c r="E248" i="16"/>
  <c r="D249" i="16"/>
  <c r="E249" i="16"/>
  <c r="D250" i="16"/>
  <c r="E250" i="16"/>
  <c r="D251" i="16"/>
  <c r="E251" i="16"/>
  <c r="D252" i="16"/>
  <c r="E252" i="16"/>
  <c r="D253" i="16"/>
  <c r="E253" i="16"/>
  <c r="D254" i="16"/>
  <c r="E254" i="16"/>
  <c r="D255" i="16"/>
  <c r="E255" i="16"/>
  <c r="D256" i="16"/>
  <c r="E256" i="16"/>
  <c r="D257" i="16"/>
  <c r="E257" i="16"/>
  <c r="D258" i="16"/>
  <c r="E258" i="16"/>
  <c r="D259" i="16"/>
  <c r="E259" i="16"/>
  <c r="D260" i="16"/>
  <c r="E260" i="16"/>
  <c r="D261" i="16"/>
  <c r="E261" i="16"/>
  <c r="D262" i="16"/>
  <c r="E262" i="16"/>
  <c r="D263" i="16"/>
  <c r="E263" i="16"/>
  <c r="D264" i="16"/>
  <c r="E264" i="16"/>
  <c r="D265" i="16"/>
  <c r="E265" i="16"/>
  <c r="D266" i="16"/>
  <c r="E266" i="16"/>
  <c r="D267" i="16"/>
  <c r="E267" i="16"/>
  <c r="D268" i="16"/>
  <c r="E268" i="16"/>
  <c r="D269" i="16"/>
  <c r="E269" i="16"/>
  <c r="D270" i="16"/>
  <c r="E270" i="16"/>
  <c r="D271" i="16"/>
  <c r="E271" i="16"/>
  <c r="D272" i="16"/>
  <c r="E272" i="16"/>
  <c r="D273" i="16"/>
  <c r="E273" i="16"/>
  <c r="D274" i="16"/>
  <c r="E274" i="16"/>
  <c r="D275" i="16"/>
  <c r="E275" i="16"/>
  <c r="D276" i="16"/>
  <c r="E276" i="16"/>
  <c r="D277" i="16"/>
  <c r="E277" i="16"/>
  <c r="D278" i="16"/>
  <c r="E278" i="16"/>
  <c r="D279" i="16"/>
  <c r="E279" i="16"/>
  <c r="D280" i="16"/>
  <c r="E280" i="16"/>
  <c r="D281" i="16"/>
  <c r="E281" i="16"/>
  <c r="D282" i="16"/>
  <c r="E282" i="16"/>
  <c r="D283" i="16"/>
  <c r="E283" i="16"/>
  <c r="D284" i="16"/>
  <c r="E284" i="16"/>
  <c r="D285" i="16"/>
  <c r="E285" i="16"/>
  <c r="D286" i="16"/>
  <c r="E286" i="16"/>
  <c r="D287" i="16"/>
  <c r="E287" i="16"/>
  <c r="D288" i="16"/>
  <c r="E288" i="16"/>
  <c r="D289" i="16"/>
  <c r="E289" i="16"/>
  <c r="D290" i="16"/>
  <c r="E290" i="16"/>
  <c r="D291" i="16"/>
  <c r="E291" i="16"/>
  <c r="D292" i="16"/>
  <c r="E292" i="16"/>
  <c r="D293" i="16"/>
  <c r="E293" i="16"/>
  <c r="D294" i="16"/>
  <c r="E294" i="16"/>
  <c r="D295" i="16"/>
  <c r="E295" i="16"/>
  <c r="D296" i="16"/>
  <c r="E296" i="16"/>
  <c r="D297" i="16"/>
  <c r="E297" i="16"/>
  <c r="D298" i="16"/>
  <c r="E298" i="16"/>
  <c r="D299" i="16"/>
  <c r="E299" i="16"/>
  <c r="E2" i="16"/>
  <c r="D2" i="16"/>
  <c r="B23" i="1" l="1"/>
  <c r="I51" i="15"/>
  <c r="Q23" i="1" s="1"/>
  <c r="H51" i="15"/>
  <c r="L23" i="1" s="1"/>
  <c r="V23" i="1" s="1"/>
  <c r="I50" i="15"/>
  <c r="P23" i="1" s="1"/>
  <c r="H50" i="15"/>
  <c r="K23" i="1" s="1"/>
  <c r="I49" i="15"/>
  <c r="O23" i="1" s="1"/>
  <c r="H49" i="15"/>
  <c r="J23" i="1" s="1"/>
  <c r="I48" i="15"/>
  <c r="N23" i="1" s="1"/>
  <c r="S23" i="1" s="1"/>
  <c r="H48" i="15"/>
  <c r="I23" i="1" s="1"/>
  <c r="I47" i="15"/>
  <c r="M23" i="1" s="1"/>
  <c r="H47" i="15"/>
  <c r="H23" i="1" s="1"/>
  <c r="I44" i="15"/>
  <c r="H44" i="15"/>
  <c r="G43" i="15"/>
  <c r="G42" i="15"/>
  <c r="G41" i="15"/>
  <c r="BP33" i="15"/>
  <c r="BO33" i="15"/>
  <c r="BN33" i="15"/>
  <c r="BM33" i="15"/>
  <c r="BL33" i="15"/>
  <c r="BK33" i="15"/>
  <c r="BJ33" i="15"/>
  <c r="BI33" i="15"/>
  <c r="BH33" i="15"/>
  <c r="BG33" i="15"/>
  <c r="BP32" i="15"/>
  <c r="BO32" i="15"/>
  <c r="BN32" i="15"/>
  <c r="BM32" i="15"/>
  <c r="BL32" i="15"/>
  <c r="BK32" i="15"/>
  <c r="BJ32" i="15"/>
  <c r="BI32" i="15"/>
  <c r="BH32" i="15"/>
  <c r="BG32" i="15"/>
  <c r="BP31" i="15"/>
  <c r="BO31" i="15"/>
  <c r="BN31" i="15"/>
  <c r="BM31" i="15"/>
  <c r="BL31" i="15"/>
  <c r="BK31" i="15"/>
  <c r="BJ31" i="15"/>
  <c r="BI31" i="15"/>
  <c r="BH31" i="15"/>
  <c r="BG31" i="15"/>
  <c r="BP30" i="15"/>
  <c r="BO30" i="15"/>
  <c r="BN30" i="15"/>
  <c r="BM30" i="15"/>
  <c r="BL30" i="15"/>
  <c r="BK30" i="15"/>
  <c r="BJ30" i="15"/>
  <c r="BI30" i="15"/>
  <c r="BH30" i="15"/>
  <c r="BG30" i="15"/>
  <c r="BP15" i="15"/>
  <c r="BO15" i="15"/>
  <c r="BM15" i="15"/>
  <c r="BL15" i="15"/>
  <c r="BK15" i="15"/>
  <c r="BJ15" i="15"/>
  <c r="BI15" i="15"/>
  <c r="BG15" i="15"/>
  <c r="S15" i="15"/>
  <c r="R15" i="15"/>
  <c r="Q15" i="15"/>
  <c r="P15" i="15"/>
  <c r="O15" i="15"/>
  <c r="N15" i="15"/>
  <c r="BO14" i="15"/>
  <c r="BM14" i="15"/>
  <c r="BK14" i="15"/>
  <c r="BI14" i="15"/>
  <c r="BG14" i="15"/>
  <c r="S14" i="15"/>
  <c r="R14" i="15"/>
  <c r="Q14" i="15"/>
  <c r="P14" i="15"/>
  <c r="O14" i="15"/>
  <c r="N14" i="15"/>
  <c r="BO13" i="15"/>
  <c r="BM13" i="15"/>
  <c r="BL13" i="15"/>
  <c r="BL14" i="15" s="1"/>
  <c r="BK13" i="15"/>
  <c r="BI13" i="15"/>
  <c r="BG13" i="15"/>
  <c r="S13" i="15"/>
  <c r="R13" i="15"/>
  <c r="Q13" i="15"/>
  <c r="P13" i="15"/>
  <c r="O13" i="15"/>
  <c r="N13" i="15"/>
  <c r="BO12" i="15"/>
  <c r="BM12" i="15"/>
  <c r="BK12" i="15"/>
  <c r="BJ12" i="15"/>
  <c r="BJ13" i="15" s="1"/>
  <c r="BJ14" i="15" s="1"/>
  <c r="BI12" i="15"/>
  <c r="BG12" i="15"/>
  <c r="S12" i="15"/>
  <c r="R12" i="15"/>
  <c r="Q12" i="15"/>
  <c r="P12" i="15"/>
  <c r="O12" i="15"/>
  <c r="N12" i="15"/>
  <c r="BO11" i="15"/>
  <c r="BM11" i="15"/>
  <c r="BK11" i="15"/>
  <c r="BI11" i="15"/>
  <c r="BG11" i="15"/>
  <c r="S11" i="15"/>
  <c r="R11" i="15"/>
  <c r="Q11" i="15"/>
  <c r="P11" i="15"/>
  <c r="O11" i="15"/>
  <c r="N11" i="15"/>
  <c r="BO10" i="15"/>
  <c r="BM10" i="15"/>
  <c r="BL10" i="15"/>
  <c r="BL11" i="15" s="1"/>
  <c r="BL12" i="15" s="1"/>
  <c r="BK10" i="15"/>
  <c r="BI10" i="15"/>
  <c r="BG10" i="15"/>
  <c r="S10" i="15"/>
  <c r="R10" i="15"/>
  <c r="Q10" i="15"/>
  <c r="P10" i="15"/>
  <c r="O10" i="15"/>
  <c r="N10" i="15"/>
  <c r="BO9" i="15"/>
  <c r="BM9" i="15"/>
  <c r="BL9" i="15"/>
  <c r="BK9" i="15"/>
  <c r="BI9" i="15"/>
  <c r="BG9" i="15"/>
  <c r="S9" i="15"/>
  <c r="R9" i="15"/>
  <c r="Q9" i="15"/>
  <c r="P9" i="15"/>
  <c r="O9" i="15"/>
  <c r="N9" i="15"/>
  <c r="BO8" i="15"/>
  <c r="BM8" i="15"/>
  <c r="BK8" i="15"/>
  <c r="BJ8" i="15"/>
  <c r="BJ9" i="15" s="1"/>
  <c r="BJ10" i="15" s="1"/>
  <c r="BJ11" i="15" s="1"/>
  <c r="BI8" i="15"/>
  <c r="BG8" i="15"/>
  <c r="S8" i="15"/>
  <c r="R8" i="15"/>
  <c r="Q8" i="15"/>
  <c r="P8" i="15"/>
  <c r="O8" i="15"/>
  <c r="N8" i="15"/>
  <c r="BO7" i="15"/>
  <c r="BM7" i="15"/>
  <c r="BK7" i="15"/>
  <c r="BI7" i="15"/>
  <c r="BG7" i="15"/>
  <c r="S7" i="15"/>
  <c r="R7" i="15"/>
  <c r="Q7" i="15"/>
  <c r="P7" i="15"/>
  <c r="O7" i="15"/>
  <c r="N7" i="15"/>
  <c r="BO6" i="15"/>
  <c r="BM6" i="15"/>
  <c r="BL6" i="15"/>
  <c r="BL7" i="15" s="1"/>
  <c r="BL8" i="15" s="1"/>
  <c r="BK6" i="15"/>
  <c r="BI6" i="15"/>
  <c r="BG6" i="15"/>
  <c r="S6" i="15"/>
  <c r="R6" i="15"/>
  <c r="Q6" i="15"/>
  <c r="P6" i="15"/>
  <c r="O6" i="15"/>
  <c r="N6" i="15"/>
  <c r="BP5" i="15"/>
  <c r="BP6" i="15" s="1"/>
  <c r="BP7" i="15" s="1"/>
  <c r="BP8" i="15" s="1"/>
  <c r="BP9" i="15" s="1"/>
  <c r="BP10" i="15" s="1"/>
  <c r="BP11" i="15" s="1"/>
  <c r="BP12" i="15" s="1"/>
  <c r="BP13" i="15" s="1"/>
  <c r="BP14" i="15" s="1"/>
  <c r="BO5" i="15"/>
  <c r="BM5" i="15"/>
  <c r="BL5" i="15"/>
  <c r="BK5" i="15"/>
  <c r="BJ5" i="15"/>
  <c r="BJ6" i="15" s="1"/>
  <c r="BJ7" i="15" s="1"/>
  <c r="BI5" i="15"/>
  <c r="BG5" i="15"/>
  <c r="S5" i="15"/>
  <c r="R5" i="15"/>
  <c r="Q5" i="15"/>
  <c r="P5" i="15"/>
  <c r="O5" i="15"/>
  <c r="N5" i="15"/>
  <c r="BP4" i="15"/>
  <c r="BO4" i="15"/>
  <c r="BM4" i="15"/>
  <c r="BL4" i="15"/>
  <c r="BK4" i="15"/>
  <c r="BJ4" i="15"/>
  <c r="BI4" i="15"/>
  <c r="BG4" i="15"/>
  <c r="S4" i="15"/>
  <c r="R4" i="15"/>
  <c r="Q4" i="15"/>
  <c r="P4" i="15"/>
  <c r="O4" i="15"/>
  <c r="N4" i="15"/>
  <c r="BO3" i="15"/>
  <c r="BM3" i="15"/>
  <c r="BK3" i="15"/>
  <c r="BJ3" i="15"/>
  <c r="BI3" i="15"/>
  <c r="BG3" i="15"/>
  <c r="S3" i="15"/>
  <c r="R3" i="15"/>
  <c r="Q3" i="15"/>
  <c r="P3" i="15"/>
  <c r="O3" i="15"/>
  <c r="N3" i="15"/>
  <c r="B3" i="15"/>
  <c r="BP2" i="15"/>
  <c r="BP3" i="15" s="1"/>
  <c r="BO2" i="15"/>
  <c r="BN2" i="15"/>
  <c r="BN3" i="15" s="1"/>
  <c r="BN4" i="15" s="1"/>
  <c r="BN5" i="15" s="1"/>
  <c r="BN6" i="15" s="1"/>
  <c r="BN7" i="15" s="1"/>
  <c r="BN8" i="15" s="1"/>
  <c r="BN9" i="15" s="1"/>
  <c r="BN10" i="15" s="1"/>
  <c r="BN11" i="15" s="1"/>
  <c r="BN12" i="15" s="1"/>
  <c r="BN13" i="15" s="1"/>
  <c r="BN14" i="15" s="1"/>
  <c r="BN15" i="15" s="1"/>
  <c r="BM2" i="15"/>
  <c r="BL2" i="15"/>
  <c r="BL3" i="15" s="1"/>
  <c r="BK2" i="15"/>
  <c r="BJ2" i="15"/>
  <c r="BI2" i="15"/>
  <c r="BH2" i="15"/>
  <c r="BH3" i="15" s="1"/>
  <c r="BH4" i="15" s="1"/>
  <c r="BH5" i="15" s="1"/>
  <c r="BH6" i="15" s="1"/>
  <c r="BH7" i="15" s="1"/>
  <c r="BH8" i="15" s="1"/>
  <c r="BH9" i="15" s="1"/>
  <c r="BH10" i="15" s="1"/>
  <c r="BH11" i="15" s="1"/>
  <c r="BH12" i="15" s="1"/>
  <c r="BH13" i="15" s="1"/>
  <c r="BH14" i="15" s="1"/>
  <c r="BH15" i="15" s="1"/>
  <c r="BG2" i="15"/>
  <c r="S2" i="15"/>
  <c r="R2" i="15"/>
  <c r="Q2" i="15"/>
  <c r="P2" i="15"/>
  <c r="O2" i="15"/>
  <c r="N2" i="15"/>
  <c r="C2" i="15"/>
  <c r="C3" i="15" l="1"/>
  <c r="T23" i="1"/>
  <c r="U23" i="1"/>
  <c r="Z23" i="1" s="1"/>
  <c r="R23" i="1"/>
  <c r="W23" i="1" s="1"/>
  <c r="G23" i="1"/>
  <c r="T8" i="15"/>
  <c r="T14" i="15"/>
  <c r="T3" i="15"/>
  <c r="T5" i="15"/>
  <c r="T11" i="15"/>
  <c r="T2" i="15"/>
  <c r="T15" i="15"/>
  <c r="T12" i="15"/>
  <c r="T4" i="15"/>
  <c r="T6" i="15"/>
  <c r="T9" i="15"/>
  <c r="T7" i="15"/>
  <c r="T10" i="15"/>
  <c r="T13" i="15"/>
  <c r="B4" i="15"/>
  <c r="G56" i="13"/>
  <c r="G57" i="13"/>
  <c r="G55" i="13"/>
  <c r="N45" i="13"/>
  <c r="O45" i="13"/>
  <c r="P45" i="13"/>
  <c r="Q45" i="13"/>
  <c r="R45" i="13"/>
  <c r="S45" i="13"/>
  <c r="N46" i="13"/>
  <c r="O46" i="13"/>
  <c r="P46" i="13"/>
  <c r="Q46" i="13"/>
  <c r="R46" i="13"/>
  <c r="S46" i="13"/>
  <c r="N47" i="13"/>
  <c r="O47" i="13"/>
  <c r="P47" i="13"/>
  <c r="Q47" i="13"/>
  <c r="R47" i="13"/>
  <c r="S47" i="13"/>
  <c r="N48" i="13"/>
  <c r="O48" i="13"/>
  <c r="P48" i="13"/>
  <c r="Q48" i="13"/>
  <c r="R48" i="13"/>
  <c r="S48" i="13"/>
  <c r="N49" i="13"/>
  <c r="O49" i="13"/>
  <c r="P49" i="13"/>
  <c r="Q49" i="13"/>
  <c r="R49" i="13"/>
  <c r="S49" i="13"/>
  <c r="N50" i="13"/>
  <c r="O50" i="13"/>
  <c r="P50" i="13"/>
  <c r="Q50" i="13"/>
  <c r="R50" i="13"/>
  <c r="S50" i="13"/>
  <c r="N51" i="13"/>
  <c r="O51" i="13"/>
  <c r="P51" i="13"/>
  <c r="Q51" i="13"/>
  <c r="R51" i="13"/>
  <c r="S51" i="13"/>
  <c r="I65" i="13"/>
  <c r="Q8" i="1" s="1"/>
  <c r="H65" i="13"/>
  <c r="L8" i="1" s="1"/>
  <c r="I64" i="13"/>
  <c r="P8" i="1" s="1"/>
  <c r="H64" i="13"/>
  <c r="K8" i="1" s="1"/>
  <c r="I63" i="13"/>
  <c r="O8" i="1" s="1"/>
  <c r="H63" i="13"/>
  <c r="J8" i="1" s="1"/>
  <c r="I62" i="13"/>
  <c r="N8" i="1" s="1"/>
  <c r="H62" i="13"/>
  <c r="I8" i="1" s="1"/>
  <c r="I61" i="13"/>
  <c r="M8" i="1" s="1"/>
  <c r="H61" i="13"/>
  <c r="H8" i="1" s="1"/>
  <c r="I58" i="13"/>
  <c r="H58" i="13"/>
  <c r="BP46" i="13"/>
  <c r="BO46" i="13"/>
  <c r="BM46" i="13"/>
  <c r="BL46" i="13"/>
  <c r="BK46" i="13"/>
  <c r="BJ46" i="13"/>
  <c r="BI46" i="13"/>
  <c r="BG46" i="13"/>
  <c r="BO44" i="13"/>
  <c r="BM44" i="13"/>
  <c r="BK44" i="13"/>
  <c r="BI44" i="13"/>
  <c r="BG44" i="13"/>
  <c r="S44" i="13"/>
  <c r="R44" i="13"/>
  <c r="Q44" i="13"/>
  <c r="P44" i="13"/>
  <c r="O44" i="13"/>
  <c r="N44" i="13"/>
  <c r="BP43" i="13"/>
  <c r="BP44" i="13" s="1"/>
  <c r="BO43" i="13"/>
  <c r="BN43" i="13"/>
  <c r="BN44" i="13" s="1"/>
  <c r="BN46" i="13" s="1"/>
  <c r="BM43" i="13"/>
  <c r="BL43" i="13"/>
  <c r="BL44" i="13" s="1"/>
  <c r="BK43" i="13"/>
  <c r="BJ43" i="13"/>
  <c r="BJ44" i="13" s="1"/>
  <c r="BI43" i="13"/>
  <c r="BH43" i="13"/>
  <c r="BH44" i="13" s="1"/>
  <c r="BH46" i="13" s="1"/>
  <c r="BG43" i="13"/>
  <c r="S43" i="13"/>
  <c r="R43" i="13"/>
  <c r="Q43" i="13"/>
  <c r="P43" i="13"/>
  <c r="O43" i="13"/>
  <c r="N43" i="13"/>
  <c r="S42" i="13"/>
  <c r="R42" i="13"/>
  <c r="Q42" i="13"/>
  <c r="P42" i="13"/>
  <c r="O42" i="13"/>
  <c r="N42" i="13"/>
  <c r="S41" i="13"/>
  <c r="R41" i="13"/>
  <c r="Q41" i="13"/>
  <c r="P41" i="13"/>
  <c r="O41" i="13"/>
  <c r="N41" i="13"/>
  <c r="S40" i="13"/>
  <c r="R40" i="13"/>
  <c r="Q40" i="13"/>
  <c r="P40" i="13"/>
  <c r="O40" i="13"/>
  <c r="N40" i="13"/>
  <c r="S39" i="13"/>
  <c r="R39" i="13"/>
  <c r="Q39" i="13"/>
  <c r="P39" i="13"/>
  <c r="O39" i="13"/>
  <c r="N39" i="13"/>
  <c r="S38" i="13"/>
  <c r="R38" i="13"/>
  <c r="Q38" i="13"/>
  <c r="P38" i="13"/>
  <c r="O38" i="13"/>
  <c r="N38" i="13"/>
  <c r="S37" i="13"/>
  <c r="R37" i="13"/>
  <c r="Q37" i="13"/>
  <c r="P37" i="13"/>
  <c r="O37" i="13"/>
  <c r="N37" i="13"/>
  <c r="S36" i="13"/>
  <c r="R36" i="13"/>
  <c r="Q36" i="13"/>
  <c r="P36" i="13"/>
  <c r="O36" i="13"/>
  <c r="N36" i="13"/>
  <c r="S35" i="13"/>
  <c r="R35" i="13"/>
  <c r="Q35" i="13"/>
  <c r="P35" i="13"/>
  <c r="O35" i="13"/>
  <c r="N35" i="13"/>
  <c r="S34" i="13"/>
  <c r="R34" i="13"/>
  <c r="Q34" i="13"/>
  <c r="P34" i="13"/>
  <c r="O34" i="13"/>
  <c r="N34" i="13"/>
  <c r="S33" i="13"/>
  <c r="R33" i="13"/>
  <c r="Q33" i="13"/>
  <c r="P33" i="13"/>
  <c r="O33" i="13"/>
  <c r="N33" i="13"/>
  <c r="S32" i="13"/>
  <c r="R32" i="13"/>
  <c r="Q32" i="13"/>
  <c r="P32" i="13"/>
  <c r="O32" i="13"/>
  <c r="N32" i="13"/>
  <c r="S31" i="13"/>
  <c r="R31" i="13"/>
  <c r="Q31" i="13"/>
  <c r="P31" i="13"/>
  <c r="O31" i="13"/>
  <c r="N31" i="13"/>
  <c r="BO30" i="13"/>
  <c r="BM30" i="13"/>
  <c r="BL30" i="13"/>
  <c r="BK30" i="13"/>
  <c r="BI30" i="13"/>
  <c r="BG30" i="13"/>
  <c r="S30" i="13"/>
  <c r="R30" i="13"/>
  <c r="Q30" i="13"/>
  <c r="P30" i="13"/>
  <c r="O30" i="13"/>
  <c r="N30" i="13"/>
  <c r="BO29" i="13"/>
  <c r="BM29" i="13"/>
  <c r="BK29" i="13"/>
  <c r="BI29" i="13"/>
  <c r="BG29" i="13"/>
  <c r="S29" i="13"/>
  <c r="R29" i="13"/>
  <c r="Q29" i="13"/>
  <c r="P29" i="13"/>
  <c r="O29" i="13"/>
  <c r="N29" i="13"/>
  <c r="BO28" i="13"/>
  <c r="BM28" i="13"/>
  <c r="BK28" i="13"/>
  <c r="BJ28" i="13"/>
  <c r="BJ29" i="13" s="1"/>
  <c r="BJ30" i="13" s="1"/>
  <c r="BI28" i="13"/>
  <c r="BG28" i="13"/>
  <c r="S28" i="13"/>
  <c r="R28" i="13"/>
  <c r="Q28" i="13"/>
  <c r="P28" i="13"/>
  <c r="O28" i="13"/>
  <c r="N28" i="13"/>
  <c r="BO27" i="13"/>
  <c r="BM27" i="13"/>
  <c r="BK27" i="13"/>
  <c r="BJ27" i="13"/>
  <c r="BI27" i="13"/>
  <c r="BG27" i="13"/>
  <c r="S27" i="13"/>
  <c r="R27" i="13"/>
  <c r="Q27" i="13"/>
  <c r="P27" i="13"/>
  <c r="O27" i="13"/>
  <c r="N27" i="13"/>
  <c r="BO26" i="13"/>
  <c r="BM26" i="13"/>
  <c r="BK26" i="13"/>
  <c r="BI26" i="13"/>
  <c r="BH26" i="13"/>
  <c r="BH27" i="13" s="1"/>
  <c r="BH28" i="13" s="1"/>
  <c r="BH29" i="13" s="1"/>
  <c r="BH30" i="13" s="1"/>
  <c r="BG26" i="13"/>
  <c r="S26" i="13"/>
  <c r="R26" i="13"/>
  <c r="Q26" i="13"/>
  <c r="P26" i="13"/>
  <c r="O26" i="13"/>
  <c r="N26" i="13"/>
  <c r="BO25" i="13"/>
  <c r="BM25" i="13"/>
  <c r="BK25" i="13"/>
  <c r="BI25" i="13"/>
  <c r="BG25" i="13"/>
  <c r="S25" i="13"/>
  <c r="R25" i="13"/>
  <c r="Q25" i="13"/>
  <c r="P25" i="13"/>
  <c r="O25" i="13"/>
  <c r="N25" i="13"/>
  <c r="BO24" i="13"/>
  <c r="BM24" i="13"/>
  <c r="BK24" i="13"/>
  <c r="BJ24" i="13"/>
  <c r="BJ25" i="13" s="1"/>
  <c r="BJ26" i="13" s="1"/>
  <c r="BI24" i="13"/>
  <c r="BG24" i="13"/>
  <c r="S24" i="13"/>
  <c r="R24" i="13"/>
  <c r="Q24" i="13"/>
  <c r="P24" i="13"/>
  <c r="O24" i="13"/>
  <c r="N24" i="13"/>
  <c r="BO23" i="13"/>
  <c r="BM23" i="13"/>
  <c r="BK23" i="13"/>
  <c r="BI23" i="13"/>
  <c r="BG23" i="13"/>
  <c r="S23" i="13"/>
  <c r="R23" i="13"/>
  <c r="Q23" i="13"/>
  <c r="P23" i="13"/>
  <c r="O23" i="13"/>
  <c r="N23" i="13"/>
  <c r="BO22" i="13"/>
  <c r="BM22" i="13"/>
  <c r="BK22" i="13"/>
  <c r="BI22" i="13"/>
  <c r="BH22" i="13"/>
  <c r="BH23" i="13" s="1"/>
  <c r="BH24" i="13" s="1"/>
  <c r="BH25" i="13" s="1"/>
  <c r="BG22" i="13"/>
  <c r="S22" i="13"/>
  <c r="R22" i="13"/>
  <c r="Q22" i="13"/>
  <c r="P22" i="13"/>
  <c r="O22" i="13"/>
  <c r="N22" i="13"/>
  <c r="BP21" i="13"/>
  <c r="BP22" i="13" s="1"/>
  <c r="BP23" i="13" s="1"/>
  <c r="BP24" i="13" s="1"/>
  <c r="BP25" i="13" s="1"/>
  <c r="BP26" i="13" s="1"/>
  <c r="BP27" i="13" s="1"/>
  <c r="BP28" i="13" s="1"/>
  <c r="BP29" i="13" s="1"/>
  <c r="BP30" i="13" s="1"/>
  <c r="BO21" i="13"/>
  <c r="BM21" i="13"/>
  <c r="BL21" i="13"/>
  <c r="BL22" i="13" s="1"/>
  <c r="BL23" i="13" s="1"/>
  <c r="BL24" i="13" s="1"/>
  <c r="BL25" i="13" s="1"/>
  <c r="BL26" i="13" s="1"/>
  <c r="BL27" i="13" s="1"/>
  <c r="BL28" i="13" s="1"/>
  <c r="BL29" i="13" s="1"/>
  <c r="BK21" i="13"/>
  <c r="BJ21" i="13"/>
  <c r="BJ22" i="13" s="1"/>
  <c r="BJ23" i="13" s="1"/>
  <c r="BI21" i="13"/>
  <c r="BG21" i="13"/>
  <c r="S21" i="13"/>
  <c r="R21" i="13"/>
  <c r="Q21" i="13"/>
  <c r="P21" i="13"/>
  <c r="O21" i="13"/>
  <c r="N21" i="13"/>
  <c r="BP20" i="13"/>
  <c r="BO20" i="13"/>
  <c r="BM20" i="13"/>
  <c r="BL20" i="13"/>
  <c r="BK20" i="13"/>
  <c r="BJ20" i="13"/>
  <c r="BI20" i="13"/>
  <c r="BG20" i="13"/>
  <c r="S20" i="13"/>
  <c r="R20" i="13"/>
  <c r="Q20" i="13"/>
  <c r="P20" i="13"/>
  <c r="O20" i="13"/>
  <c r="N20" i="13"/>
  <c r="BO19" i="13"/>
  <c r="BM19" i="13"/>
  <c r="BK19" i="13"/>
  <c r="BI19" i="13"/>
  <c r="BH19" i="13"/>
  <c r="BH20" i="13" s="1"/>
  <c r="BH21" i="13" s="1"/>
  <c r="BG19" i="13"/>
  <c r="S19" i="13"/>
  <c r="R19" i="13"/>
  <c r="Q19" i="13"/>
  <c r="P19" i="13"/>
  <c r="O19" i="13"/>
  <c r="N19" i="13"/>
  <c r="BO18" i="13"/>
  <c r="BM18" i="13"/>
  <c r="BK18" i="13"/>
  <c r="BJ18" i="13"/>
  <c r="BJ19" i="13" s="1"/>
  <c r="BI18" i="13"/>
  <c r="BG18" i="13"/>
  <c r="S18" i="13"/>
  <c r="R18" i="13"/>
  <c r="Q18" i="13"/>
  <c r="P18" i="13"/>
  <c r="O18" i="13"/>
  <c r="N18" i="13"/>
  <c r="BO17" i="13"/>
  <c r="BM17" i="13"/>
  <c r="BK17" i="13"/>
  <c r="BJ17" i="13"/>
  <c r="BI17" i="13"/>
  <c r="BG17" i="13"/>
  <c r="S17" i="13"/>
  <c r="R17" i="13"/>
  <c r="Q17" i="13"/>
  <c r="P17" i="13"/>
  <c r="O17" i="13"/>
  <c r="N17" i="13"/>
  <c r="BO16" i="13"/>
  <c r="BM16" i="13"/>
  <c r="BK16" i="13"/>
  <c r="BJ16" i="13"/>
  <c r="BI16" i="13"/>
  <c r="BG16" i="13"/>
  <c r="S16" i="13"/>
  <c r="R16" i="13"/>
  <c r="Q16" i="13"/>
  <c r="P16" i="13"/>
  <c r="O16" i="13"/>
  <c r="N16" i="13"/>
  <c r="BO15" i="13"/>
  <c r="BN15" i="13"/>
  <c r="BN16" i="13" s="1"/>
  <c r="BN17" i="13" s="1"/>
  <c r="BN18" i="13" s="1"/>
  <c r="BN19" i="13" s="1"/>
  <c r="BN20" i="13" s="1"/>
  <c r="BN21" i="13" s="1"/>
  <c r="BN22" i="13" s="1"/>
  <c r="BN23" i="13" s="1"/>
  <c r="BN24" i="13" s="1"/>
  <c r="BN25" i="13" s="1"/>
  <c r="BN26" i="13" s="1"/>
  <c r="BN27" i="13" s="1"/>
  <c r="BN28" i="13" s="1"/>
  <c r="BN29" i="13" s="1"/>
  <c r="BN30" i="13" s="1"/>
  <c r="BM15" i="13"/>
  <c r="BK15" i="13"/>
  <c r="BJ15" i="13"/>
  <c r="BI15" i="13"/>
  <c r="BH15" i="13"/>
  <c r="BH16" i="13" s="1"/>
  <c r="BH17" i="13" s="1"/>
  <c r="BH18" i="13" s="1"/>
  <c r="BG15" i="13"/>
  <c r="S15" i="13"/>
  <c r="R15" i="13"/>
  <c r="Q15" i="13"/>
  <c r="P15" i="13"/>
  <c r="O15" i="13"/>
  <c r="N15" i="13"/>
  <c r="BO14" i="13"/>
  <c r="BM14" i="13"/>
  <c r="BK14" i="13"/>
  <c r="BJ14" i="13"/>
  <c r="BI14" i="13"/>
  <c r="BG14" i="13"/>
  <c r="S14" i="13"/>
  <c r="R14" i="13"/>
  <c r="Q14" i="13"/>
  <c r="P14" i="13"/>
  <c r="O14" i="13"/>
  <c r="N14" i="13"/>
  <c r="BP13" i="13"/>
  <c r="BP14" i="13" s="1"/>
  <c r="BP15" i="13" s="1"/>
  <c r="BP16" i="13" s="1"/>
  <c r="BP17" i="13" s="1"/>
  <c r="BP18" i="13" s="1"/>
  <c r="BP19" i="13" s="1"/>
  <c r="BO13" i="13"/>
  <c r="BM13" i="13"/>
  <c r="BL13" i="13"/>
  <c r="BL14" i="13" s="1"/>
  <c r="BL15" i="13" s="1"/>
  <c r="BL16" i="13" s="1"/>
  <c r="BL17" i="13" s="1"/>
  <c r="BL18" i="13" s="1"/>
  <c r="BL19" i="13" s="1"/>
  <c r="BK13" i="13"/>
  <c r="BJ13" i="13"/>
  <c r="BI13" i="13"/>
  <c r="BG13" i="13"/>
  <c r="S13" i="13"/>
  <c r="R13" i="13"/>
  <c r="Q13" i="13"/>
  <c r="P13" i="13"/>
  <c r="O13" i="13"/>
  <c r="N13" i="13"/>
  <c r="BO12" i="13"/>
  <c r="BM12" i="13"/>
  <c r="BL12" i="13"/>
  <c r="BK12" i="13"/>
  <c r="BI12" i="13"/>
  <c r="BG12" i="13"/>
  <c r="S12" i="13"/>
  <c r="R12" i="13"/>
  <c r="Q12" i="13"/>
  <c r="P12" i="13"/>
  <c r="O12" i="13"/>
  <c r="N12" i="13"/>
  <c r="BO11" i="13"/>
  <c r="BM11" i="13"/>
  <c r="BK11" i="13"/>
  <c r="BJ11" i="13"/>
  <c r="BJ12" i="13" s="1"/>
  <c r="BI11" i="13"/>
  <c r="BG11" i="13"/>
  <c r="S11" i="13"/>
  <c r="R11" i="13"/>
  <c r="Q11" i="13"/>
  <c r="P11" i="13"/>
  <c r="O11" i="13"/>
  <c r="N11" i="13"/>
  <c r="BP10" i="13"/>
  <c r="BP11" i="13" s="1"/>
  <c r="BP12" i="13" s="1"/>
  <c r="BO10" i="13"/>
  <c r="BM10" i="13"/>
  <c r="BL10" i="13"/>
  <c r="BL11" i="13" s="1"/>
  <c r="BK10" i="13"/>
  <c r="BJ10" i="13"/>
  <c r="BI10" i="13"/>
  <c r="BG10" i="13"/>
  <c r="S10" i="13"/>
  <c r="R10" i="13"/>
  <c r="Q10" i="13"/>
  <c r="P10" i="13"/>
  <c r="O10" i="13"/>
  <c r="N10" i="13"/>
  <c r="BP9" i="13"/>
  <c r="BO9" i="13"/>
  <c r="BM9" i="13"/>
  <c r="BL9" i="13"/>
  <c r="BK9" i="13"/>
  <c r="BJ9" i="13"/>
  <c r="BI9" i="13"/>
  <c r="BG9" i="13"/>
  <c r="S9" i="13"/>
  <c r="R9" i="13"/>
  <c r="Q9" i="13"/>
  <c r="P9" i="13"/>
  <c r="O9" i="13"/>
  <c r="N9" i="13"/>
  <c r="BO8" i="13"/>
  <c r="BM8" i="13"/>
  <c r="BK8" i="13"/>
  <c r="BI8" i="13"/>
  <c r="BG8" i="13"/>
  <c r="S8" i="13"/>
  <c r="R8" i="13"/>
  <c r="Q8" i="13"/>
  <c r="P8" i="13"/>
  <c r="O8" i="13"/>
  <c r="N8" i="13"/>
  <c r="BO7" i="13"/>
  <c r="BM7" i="13"/>
  <c r="BK7" i="13"/>
  <c r="BI7" i="13"/>
  <c r="BG7" i="13"/>
  <c r="S7" i="13"/>
  <c r="R7" i="13"/>
  <c r="Q7" i="13"/>
  <c r="P7" i="13"/>
  <c r="O7" i="13"/>
  <c r="N7" i="13"/>
  <c r="S6" i="13"/>
  <c r="R6" i="13"/>
  <c r="Q6" i="13"/>
  <c r="P6" i="13"/>
  <c r="O6" i="13"/>
  <c r="N6" i="13"/>
  <c r="BP5" i="13"/>
  <c r="BP7" i="13" s="1"/>
  <c r="BP8" i="13" s="1"/>
  <c r="BO5" i="13"/>
  <c r="BM5" i="13"/>
  <c r="BL5" i="13"/>
  <c r="BL7" i="13" s="1"/>
  <c r="BL8" i="13" s="1"/>
  <c r="BK5" i="13"/>
  <c r="BJ5" i="13"/>
  <c r="BJ7" i="13" s="1"/>
  <c r="BJ8" i="13" s="1"/>
  <c r="BI5" i="13"/>
  <c r="BG5" i="13"/>
  <c r="S5" i="13"/>
  <c r="R5" i="13"/>
  <c r="Q5" i="13"/>
  <c r="P5" i="13"/>
  <c r="O5" i="13"/>
  <c r="N5" i="13"/>
  <c r="BO4" i="13"/>
  <c r="BM4" i="13"/>
  <c r="BK4" i="13"/>
  <c r="BJ4" i="13"/>
  <c r="BI4" i="13"/>
  <c r="BG4" i="13"/>
  <c r="S4" i="13"/>
  <c r="R4" i="13"/>
  <c r="Q4" i="13"/>
  <c r="P4" i="13"/>
  <c r="O4" i="13"/>
  <c r="N4" i="13"/>
  <c r="BO3" i="13"/>
  <c r="BM3" i="13"/>
  <c r="BK3" i="13"/>
  <c r="BJ3" i="13"/>
  <c r="BI3" i="13"/>
  <c r="BG3" i="13"/>
  <c r="S3" i="13"/>
  <c r="R3" i="13"/>
  <c r="Q3" i="13"/>
  <c r="P3" i="13"/>
  <c r="O3" i="13"/>
  <c r="N3" i="13"/>
  <c r="B3" i="13"/>
  <c r="C3" i="13" s="1"/>
  <c r="BP2" i="13"/>
  <c r="BP3" i="13" s="1"/>
  <c r="BP4" i="13" s="1"/>
  <c r="BO2" i="13"/>
  <c r="BN2" i="13"/>
  <c r="BN3" i="13" s="1"/>
  <c r="BN4" i="13" s="1"/>
  <c r="BN5" i="13" s="1"/>
  <c r="BN7" i="13" s="1"/>
  <c r="BN8" i="13" s="1"/>
  <c r="BN9" i="13" s="1"/>
  <c r="BN10" i="13" s="1"/>
  <c r="BN11" i="13" s="1"/>
  <c r="BN12" i="13" s="1"/>
  <c r="BN13" i="13" s="1"/>
  <c r="BN14" i="13" s="1"/>
  <c r="BM2" i="13"/>
  <c r="BL2" i="13"/>
  <c r="BL3" i="13" s="1"/>
  <c r="BL4" i="13" s="1"/>
  <c r="BK2" i="13"/>
  <c r="BJ2" i="13"/>
  <c r="BI2" i="13"/>
  <c r="BH2" i="13"/>
  <c r="BH3" i="13" s="1"/>
  <c r="BH4" i="13" s="1"/>
  <c r="BH5" i="13" s="1"/>
  <c r="BH7" i="13" s="1"/>
  <c r="BH8" i="13" s="1"/>
  <c r="BH9" i="13" s="1"/>
  <c r="BH10" i="13" s="1"/>
  <c r="BH11" i="13" s="1"/>
  <c r="BH12" i="13" s="1"/>
  <c r="BH13" i="13" s="1"/>
  <c r="BH14" i="13" s="1"/>
  <c r="BG2" i="13"/>
  <c r="S2" i="13"/>
  <c r="R2" i="13"/>
  <c r="Q2" i="13"/>
  <c r="P2" i="13"/>
  <c r="O2" i="13"/>
  <c r="N2" i="13"/>
  <c r="C2" i="13"/>
  <c r="N40" i="12"/>
  <c r="O40" i="12"/>
  <c r="P40" i="12"/>
  <c r="Q40" i="12"/>
  <c r="R40" i="12"/>
  <c r="S40" i="12"/>
  <c r="N41" i="12"/>
  <c r="O41" i="12"/>
  <c r="P41" i="12"/>
  <c r="Q41" i="12"/>
  <c r="R41" i="12"/>
  <c r="S41" i="12"/>
  <c r="N42" i="12"/>
  <c r="O42" i="12"/>
  <c r="P42" i="12"/>
  <c r="Q42" i="12"/>
  <c r="R42" i="12"/>
  <c r="S42" i="12"/>
  <c r="N43" i="12"/>
  <c r="O43" i="12"/>
  <c r="P43" i="12"/>
  <c r="Q43" i="12"/>
  <c r="R43" i="12"/>
  <c r="S43" i="12"/>
  <c r="N44" i="12"/>
  <c r="O44" i="12"/>
  <c r="P44" i="12"/>
  <c r="Q44" i="12"/>
  <c r="R44" i="12"/>
  <c r="S44" i="12"/>
  <c r="N45" i="12"/>
  <c r="O45" i="12"/>
  <c r="P45" i="12"/>
  <c r="Q45" i="12"/>
  <c r="R45" i="12"/>
  <c r="S45" i="12"/>
  <c r="I65" i="12"/>
  <c r="Q7" i="1" s="1"/>
  <c r="H65" i="12"/>
  <c r="L7" i="1" s="1"/>
  <c r="I64" i="12"/>
  <c r="P7" i="1" s="1"/>
  <c r="H64" i="12"/>
  <c r="K7" i="1" s="1"/>
  <c r="I63" i="12"/>
  <c r="O7" i="1" s="1"/>
  <c r="H63" i="12"/>
  <c r="J7" i="1" s="1"/>
  <c r="I62" i="12"/>
  <c r="N7" i="1" s="1"/>
  <c r="H62" i="12"/>
  <c r="I7" i="1" s="1"/>
  <c r="I61" i="12"/>
  <c r="M7" i="1" s="1"/>
  <c r="H61" i="12"/>
  <c r="H7" i="1" s="1"/>
  <c r="I58" i="12"/>
  <c r="H58" i="12"/>
  <c r="G57" i="12"/>
  <c r="G56" i="12"/>
  <c r="G55" i="12"/>
  <c r="BP46" i="12"/>
  <c r="BO46" i="12"/>
  <c r="BN46" i="12"/>
  <c r="BM46" i="12"/>
  <c r="BL46" i="12"/>
  <c r="BK46" i="12"/>
  <c r="BJ46" i="12"/>
  <c r="BI46" i="12"/>
  <c r="BH46" i="12"/>
  <c r="BG46" i="12"/>
  <c r="BP44" i="12"/>
  <c r="BO44" i="12"/>
  <c r="BM44" i="12"/>
  <c r="BL44" i="12"/>
  <c r="BK44" i="12"/>
  <c r="BJ44" i="12"/>
  <c r="BI44" i="12"/>
  <c r="BG44" i="12"/>
  <c r="BP43" i="12"/>
  <c r="BO43" i="12"/>
  <c r="BN43" i="12"/>
  <c r="BN44" i="12" s="1"/>
  <c r="BM43" i="12"/>
  <c r="BL43" i="12"/>
  <c r="BK43" i="12"/>
  <c r="BJ43" i="12"/>
  <c r="BI43" i="12"/>
  <c r="BH43" i="12"/>
  <c r="BH44" i="12" s="1"/>
  <c r="BG43" i="12"/>
  <c r="S39" i="12"/>
  <c r="R39" i="12"/>
  <c r="Q39" i="12"/>
  <c r="P39" i="12"/>
  <c r="O39" i="12"/>
  <c r="N39" i="12"/>
  <c r="S38" i="12"/>
  <c r="R38" i="12"/>
  <c r="Q38" i="12"/>
  <c r="P38" i="12"/>
  <c r="O38" i="12"/>
  <c r="N38" i="12"/>
  <c r="S37" i="12"/>
  <c r="R37" i="12"/>
  <c r="Q37" i="12"/>
  <c r="P37" i="12"/>
  <c r="O37" i="12"/>
  <c r="N37" i="12"/>
  <c r="S36" i="12"/>
  <c r="R36" i="12"/>
  <c r="Q36" i="12"/>
  <c r="P36" i="12"/>
  <c r="O36" i="12"/>
  <c r="N36" i="12"/>
  <c r="S35" i="12"/>
  <c r="R35" i="12"/>
  <c r="Q35" i="12"/>
  <c r="P35" i="12"/>
  <c r="O35" i="12"/>
  <c r="N35" i="12"/>
  <c r="S34" i="12"/>
  <c r="R34" i="12"/>
  <c r="Q34" i="12"/>
  <c r="P34" i="12"/>
  <c r="O34" i="12"/>
  <c r="N34" i="12"/>
  <c r="S33" i="12"/>
  <c r="R33" i="12"/>
  <c r="Q33" i="12"/>
  <c r="P33" i="12"/>
  <c r="O33" i="12"/>
  <c r="N33" i="12"/>
  <c r="S32" i="12"/>
  <c r="R32" i="12"/>
  <c r="Q32" i="12"/>
  <c r="P32" i="12"/>
  <c r="O32" i="12"/>
  <c r="N32" i="12"/>
  <c r="S31" i="12"/>
  <c r="R31" i="12"/>
  <c r="Q31" i="12"/>
  <c r="P31" i="12"/>
  <c r="O31" i="12"/>
  <c r="N31" i="12"/>
  <c r="BO30" i="12"/>
  <c r="BM30" i="12"/>
  <c r="BK30" i="12"/>
  <c r="BJ30" i="12"/>
  <c r="BI30" i="12"/>
  <c r="BG30" i="12"/>
  <c r="S30" i="12"/>
  <c r="R30" i="12"/>
  <c r="Q30" i="12"/>
  <c r="P30" i="12"/>
  <c r="O30" i="12"/>
  <c r="N30" i="12"/>
  <c r="BO29" i="12"/>
  <c r="BM29" i="12"/>
  <c r="BK29" i="12"/>
  <c r="BJ29" i="12"/>
  <c r="BI29" i="12"/>
  <c r="BG29" i="12"/>
  <c r="S29" i="12"/>
  <c r="R29" i="12"/>
  <c r="Q29" i="12"/>
  <c r="P29" i="12"/>
  <c r="O29" i="12"/>
  <c r="N29" i="12"/>
  <c r="BP28" i="12"/>
  <c r="BP29" i="12" s="1"/>
  <c r="BP30" i="12" s="1"/>
  <c r="BO28" i="12"/>
  <c r="BM28" i="12"/>
  <c r="BL28" i="12"/>
  <c r="BL29" i="12" s="1"/>
  <c r="BL30" i="12" s="1"/>
  <c r="BK28" i="12"/>
  <c r="BJ28" i="12"/>
  <c r="BI28" i="12"/>
  <c r="BG28" i="12"/>
  <c r="S28" i="12"/>
  <c r="R28" i="12"/>
  <c r="Q28" i="12"/>
  <c r="P28" i="12"/>
  <c r="O28" i="12"/>
  <c r="N28" i="12"/>
  <c r="BO27" i="12"/>
  <c r="BN27" i="12"/>
  <c r="BN28" i="12" s="1"/>
  <c r="BN29" i="12" s="1"/>
  <c r="BN30" i="12" s="1"/>
  <c r="BM27" i="12"/>
  <c r="BK27" i="12"/>
  <c r="BJ27" i="12"/>
  <c r="BI27" i="12"/>
  <c r="BH27" i="12"/>
  <c r="BH28" i="12" s="1"/>
  <c r="BH29" i="12" s="1"/>
  <c r="BH30" i="12" s="1"/>
  <c r="BG27" i="12"/>
  <c r="S27" i="12"/>
  <c r="R27" i="12"/>
  <c r="Q27" i="12"/>
  <c r="P27" i="12"/>
  <c r="O27" i="12"/>
  <c r="N27" i="12"/>
  <c r="BO26" i="12"/>
  <c r="BM26" i="12"/>
  <c r="BL26" i="12"/>
  <c r="BL27" i="12" s="1"/>
  <c r="BK26" i="12"/>
  <c r="BI26" i="12"/>
  <c r="BG26" i="12"/>
  <c r="S26" i="12"/>
  <c r="R26" i="12"/>
  <c r="Q26" i="12"/>
  <c r="P26" i="12"/>
  <c r="O26" i="12"/>
  <c r="N26" i="12"/>
  <c r="BO25" i="12"/>
  <c r="BM25" i="12"/>
  <c r="BK25" i="12"/>
  <c r="BI25" i="12"/>
  <c r="BG25" i="12"/>
  <c r="S25" i="12"/>
  <c r="R25" i="12"/>
  <c r="Q25" i="12"/>
  <c r="P25" i="12"/>
  <c r="O25" i="12"/>
  <c r="N25" i="12"/>
  <c r="BO24" i="12"/>
  <c r="BM24" i="12"/>
  <c r="BL24" i="12"/>
  <c r="BL25" i="12" s="1"/>
  <c r="BK24" i="12"/>
  <c r="BI24" i="12"/>
  <c r="BG24" i="12"/>
  <c r="S24" i="12"/>
  <c r="R24" i="12"/>
  <c r="Q24" i="12"/>
  <c r="P24" i="12"/>
  <c r="O24" i="12"/>
  <c r="N24" i="12"/>
  <c r="BO23" i="12"/>
  <c r="BM23" i="12"/>
  <c r="BL23" i="12"/>
  <c r="BK23" i="12"/>
  <c r="BI23" i="12"/>
  <c r="BG23" i="12"/>
  <c r="S23" i="12"/>
  <c r="R23" i="12"/>
  <c r="Q23" i="12"/>
  <c r="P23" i="12"/>
  <c r="O23" i="12"/>
  <c r="N23" i="12"/>
  <c r="BO22" i="12"/>
  <c r="BM22" i="12"/>
  <c r="BK22" i="12"/>
  <c r="BI22" i="12"/>
  <c r="BG22" i="12"/>
  <c r="S22" i="12"/>
  <c r="R22" i="12"/>
  <c r="Q22" i="12"/>
  <c r="P22" i="12"/>
  <c r="O22" i="12"/>
  <c r="N22" i="12"/>
  <c r="BO21" i="12"/>
  <c r="BM21" i="12"/>
  <c r="BK21" i="12"/>
  <c r="BJ21" i="12"/>
  <c r="BJ22" i="12" s="1"/>
  <c r="BJ23" i="12" s="1"/>
  <c r="BJ24" i="12" s="1"/>
  <c r="BJ25" i="12" s="1"/>
  <c r="BJ26" i="12" s="1"/>
  <c r="BI21" i="12"/>
  <c r="BG21" i="12"/>
  <c r="S21" i="12"/>
  <c r="R21" i="12"/>
  <c r="Q21" i="12"/>
  <c r="P21" i="12"/>
  <c r="O21" i="12"/>
  <c r="N21" i="12"/>
  <c r="BP20" i="12"/>
  <c r="BP21" i="12" s="1"/>
  <c r="BP22" i="12" s="1"/>
  <c r="BP23" i="12" s="1"/>
  <c r="BP24" i="12" s="1"/>
  <c r="BP25" i="12" s="1"/>
  <c r="BP26" i="12" s="1"/>
  <c r="BP27" i="12" s="1"/>
  <c r="BO20" i="12"/>
  <c r="BM20" i="12"/>
  <c r="BL20" i="12"/>
  <c r="BL21" i="12" s="1"/>
  <c r="BL22" i="12" s="1"/>
  <c r="BK20" i="12"/>
  <c r="BJ20" i="12"/>
  <c r="BI20" i="12"/>
  <c r="BG20" i="12"/>
  <c r="S20" i="12"/>
  <c r="R20" i="12"/>
  <c r="Q20" i="12"/>
  <c r="P20" i="12"/>
  <c r="O20" i="12"/>
  <c r="N20" i="12"/>
  <c r="BO19" i="12"/>
  <c r="BM19" i="12"/>
  <c r="BK19" i="12"/>
  <c r="BI19" i="12"/>
  <c r="BH19" i="12"/>
  <c r="BH20" i="12" s="1"/>
  <c r="BH21" i="12" s="1"/>
  <c r="BH22" i="12" s="1"/>
  <c r="BH23" i="12" s="1"/>
  <c r="BH24" i="12" s="1"/>
  <c r="BH25" i="12" s="1"/>
  <c r="BH26" i="12" s="1"/>
  <c r="BG19" i="12"/>
  <c r="S19" i="12"/>
  <c r="R19" i="12"/>
  <c r="Q19" i="12"/>
  <c r="P19" i="12"/>
  <c r="O19" i="12"/>
  <c r="N19" i="12"/>
  <c r="BO18" i="12"/>
  <c r="BM18" i="12"/>
  <c r="BK18" i="12"/>
  <c r="BJ18" i="12"/>
  <c r="BJ19" i="12" s="1"/>
  <c r="BI18" i="12"/>
  <c r="BG18" i="12"/>
  <c r="S18" i="12"/>
  <c r="R18" i="12"/>
  <c r="Q18" i="12"/>
  <c r="P18" i="12"/>
  <c r="O18" i="12"/>
  <c r="N18" i="12"/>
  <c r="BO17" i="12"/>
  <c r="BM17" i="12"/>
  <c r="BK17" i="12"/>
  <c r="BI17" i="12"/>
  <c r="BG17" i="12"/>
  <c r="S17" i="12"/>
  <c r="R17" i="12"/>
  <c r="Q17" i="12"/>
  <c r="P17" i="12"/>
  <c r="O17" i="12"/>
  <c r="N17" i="12"/>
  <c r="BP16" i="12"/>
  <c r="BP17" i="12" s="1"/>
  <c r="BP18" i="12" s="1"/>
  <c r="BP19" i="12" s="1"/>
  <c r="BO16" i="12"/>
  <c r="BM16" i="12"/>
  <c r="BL16" i="12"/>
  <c r="BL17" i="12" s="1"/>
  <c r="BL18" i="12" s="1"/>
  <c r="BL19" i="12" s="1"/>
  <c r="BK16" i="12"/>
  <c r="BJ16" i="12"/>
  <c r="BJ17" i="12" s="1"/>
  <c r="BI16" i="12"/>
  <c r="BG16" i="12"/>
  <c r="S16" i="12"/>
  <c r="R16" i="12"/>
  <c r="Q16" i="12"/>
  <c r="P16" i="12"/>
  <c r="O16" i="12"/>
  <c r="N16" i="12"/>
  <c r="BO15" i="12"/>
  <c r="BM15" i="12"/>
  <c r="BK15" i="12"/>
  <c r="BI15" i="12"/>
  <c r="BH15" i="12"/>
  <c r="BH16" i="12" s="1"/>
  <c r="BH17" i="12" s="1"/>
  <c r="BH18" i="12" s="1"/>
  <c r="BG15" i="12"/>
  <c r="S15" i="12"/>
  <c r="R15" i="12"/>
  <c r="Q15" i="12"/>
  <c r="P15" i="12"/>
  <c r="O15" i="12"/>
  <c r="N15" i="12"/>
  <c r="BO14" i="12"/>
  <c r="BM14" i="12"/>
  <c r="BK14" i="12"/>
  <c r="BJ14" i="12"/>
  <c r="BJ15" i="12" s="1"/>
  <c r="BI14" i="12"/>
  <c r="BG14" i="12"/>
  <c r="S14" i="12"/>
  <c r="R14" i="12"/>
  <c r="Q14" i="12"/>
  <c r="P14" i="12"/>
  <c r="O14" i="12"/>
  <c r="N14" i="12"/>
  <c r="BO13" i="12"/>
  <c r="BM13" i="12"/>
  <c r="BL13" i="12"/>
  <c r="BL14" i="12" s="1"/>
  <c r="BL15" i="12" s="1"/>
  <c r="BK13" i="12"/>
  <c r="BI13" i="12"/>
  <c r="BG13" i="12"/>
  <c r="S13" i="12"/>
  <c r="R13" i="12"/>
  <c r="Q13" i="12"/>
  <c r="P13" i="12"/>
  <c r="O13" i="12"/>
  <c r="N13" i="12"/>
  <c r="BO12" i="12"/>
  <c r="BM12" i="12"/>
  <c r="BK12" i="12"/>
  <c r="BI12" i="12"/>
  <c r="BG12" i="12"/>
  <c r="S12" i="12"/>
  <c r="R12" i="12"/>
  <c r="Q12" i="12"/>
  <c r="P12" i="12"/>
  <c r="O12" i="12"/>
  <c r="N12" i="12"/>
  <c r="BO11" i="12"/>
  <c r="BN11" i="12"/>
  <c r="BN12" i="12" s="1"/>
  <c r="BN13" i="12" s="1"/>
  <c r="BN14" i="12" s="1"/>
  <c r="BN15" i="12" s="1"/>
  <c r="BN16" i="12" s="1"/>
  <c r="BN17" i="12" s="1"/>
  <c r="BN18" i="12" s="1"/>
  <c r="BN19" i="12" s="1"/>
  <c r="BN20" i="12" s="1"/>
  <c r="BN21" i="12" s="1"/>
  <c r="BN22" i="12" s="1"/>
  <c r="BN23" i="12" s="1"/>
  <c r="BN24" i="12" s="1"/>
  <c r="BN25" i="12" s="1"/>
  <c r="BN26" i="12" s="1"/>
  <c r="BM11" i="12"/>
  <c r="BK11" i="12"/>
  <c r="BJ11" i="12"/>
  <c r="BJ12" i="12" s="1"/>
  <c r="BJ13" i="12" s="1"/>
  <c r="BI11" i="12"/>
  <c r="BH11" i="12"/>
  <c r="BH12" i="12" s="1"/>
  <c r="BH13" i="12" s="1"/>
  <c r="BH14" i="12" s="1"/>
  <c r="BG11" i="12"/>
  <c r="S11" i="12"/>
  <c r="R11" i="12"/>
  <c r="Q11" i="12"/>
  <c r="P11" i="12"/>
  <c r="O11" i="12"/>
  <c r="N11" i="12"/>
  <c r="BO10" i="12"/>
  <c r="BM10" i="12"/>
  <c r="BL10" i="12"/>
  <c r="BL11" i="12" s="1"/>
  <c r="BL12" i="12" s="1"/>
  <c r="BK10" i="12"/>
  <c r="BI10" i="12"/>
  <c r="BG10" i="12"/>
  <c r="S10" i="12"/>
  <c r="R10" i="12"/>
  <c r="Q10" i="12"/>
  <c r="P10" i="12"/>
  <c r="O10" i="12"/>
  <c r="N10" i="12"/>
  <c r="BP9" i="12"/>
  <c r="BP10" i="12" s="1"/>
  <c r="BP11" i="12" s="1"/>
  <c r="BP12" i="12" s="1"/>
  <c r="BP13" i="12" s="1"/>
  <c r="BP14" i="12" s="1"/>
  <c r="BP15" i="12" s="1"/>
  <c r="BO9" i="12"/>
  <c r="BM9" i="12"/>
  <c r="BL9" i="12"/>
  <c r="BK9" i="12"/>
  <c r="BJ9" i="12"/>
  <c r="BJ10" i="12" s="1"/>
  <c r="BI9" i="12"/>
  <c r="BG9" i="12"/>
  <c r="S9" i="12"/>
  <c r="R9" i="12"/>
  <c r="Q9" i="12"/>
  <c r="P9" i="12"/>
  <c r="O9" i="12"/>
  <c r="N9" i="12"/>
  <c r="BO8" i="12"/>
  <c r="BM8" i="12"/>
  <c r="BK8" i="12"/>
  <c r="BI8" i="12"/>
  <c r="BG8" i="12"/>
  <c r="S8" i="12"/>
  <c r="R8" i="12"/>
  <c r="Q8" i="12"/>
  <c r="P8" i="12"/>
  <c r="O8" i="12"/>
  <c r="N8" i="12"/>
  <c r="BO7" i="12"/>
  <c r="BM7" i="12"/>
  <c r="BK7" i="12"/>
  <c r="BJ7" i="12"/>
  <c r="BJ8" i="12" s="1"/>
  <c r="BI7" i="12"/>
  <c r="BG7" i="12"/>
  <c r="S7" i="12"/>
  <c r="R7" i="12"/>
  <c r="Q7" i="12"/>
  <c r="P7" i="12"/>
  <c r="O7" i="12"/>
  <c r="N7" i="12"/>
  <c r="S6" i="12"/>
  <c r="R6" i="12"/>
  <c r="Q6" i="12"/>
  <c r="P6" i="12"/>
  <c r="O6" i="12"/>
  <c r="N6" i="12"/>
  <c r="BP5" i="12"/>
  <c r="BP7" i="12" s="1"/>
  <c r="BP8" i="12" s="1"/>
  <c r="BO5" i="12"/>
  <c r="BM5" i="12"/>
  <c r="BL5" i="12"/>
  <c r="BL7" i="12" s="1"/>
  <c r="BL8" i="12" s="1"/>
  <c r="BK5" i="12"/>
  <c r="BJ5" i="12"/>
  <c r="BI5" i="12"/>
  <c r="BG5" i="12"/>
  <c r="S5" i="12"/>
  <c r="R5" i="12"/>
  <c r="Q5" i="12"/>
  <c r="P5" i="12"/>
  <c r="O5" i="12"/>
  <c r="N5" i="12"/>
  <c r="BO4" i="12"/>
  <c r="BN4" i="12"/>
  <c r="BN5" i="12" s="1"/>
  <c r="BN7" i="12" s="1"/>
  <c r="BN8" i="12" s="1"/>
  <c r="BN9" i="12" s="1"/>
  <c r="BN10" i="12" s="1"/>
  <c r="BM4" i="12"/>
  <c r="BK4" i="12"/>
  <c r="BJ4" i="12"/>
  <c r="BI4" i="12"/>
  <c r="BH4" i="12"/>
  <c r="BH5" i="12" s="1"/>
  <c r="BH7" i="12" s="1"/>
  <c r="BH8" i="12" s="1"/>
  <c r="BH9" i="12" s="1"/>
  <c r="BH10" i="12" s="1"/>
  <c r="BG4" i="12"/>
  <c r="S4" i="12"/>
  <c r="R4" i="12"/>
  <c r="Q4" i="12"/>
  <c r="P4" i="12"/>
  <c r="O4" i="12"/>
  <c r="N4" i="12"/>
  <c r="BO3" i="12"/>
  <c r="BM3" i="12"/>
  <c r="BK3" i="12"/>
  <c r="BJ3" i="12"/>
  <c r="BI3" i="12"/>
  <c r="BG3" i="12"/>
  <c r="S3" i="12"/>
  <c r="R3" i="12"/>
  <c r="Q3" i="12"/>
  <c r="P3" i="12"/>
  <c r="O3" i="12"/>
  <c r="N3" i="12"/>
  <c r="B3" i="12"/>
  <c r="BP2" i="12"/>
  <c r="BP3" i="12" s="1"/>
  <c r="BP4" i="12" s="1"/>
  <c r="BO2" i="12"/>
  <c r="BN2" i="12"/>
  <c r="BN3" i="12" s="1"/>
  <c r="BM2" i="12"/>
  <c r="BL2" i="12"/>
  <c r="BL3" i="12" s="1"/>
  <c r="BL4" i="12" s="1"/>
  <c r="BK2" i="12"/>
  <c r="BJ2" i="12"/>
  <c r="BI2" i="12"/>
  <c r="BH2" i="12"/>
  <c r="BH3" i="12" s="1"/>
  <c r="BG2" i="12"/>
  <c r="S2" i="12"/>
  <c r="R2" i="12"/>
  <c r="Q2" i="12"/>
  <c r="P2" i="12"/>
  <c r="O2" i="12"/>
  <c r="N2" i="12"/>
  <c r="C2" i="12"/>
  <c r="T29" i="13" l="1"/>
  <c r="T30" i="13"/>
  <c r="T32" i="13"/>
  <c r="T34" i="13"/>
  <c r="T36" i="13"/>
  <c r="T38" i="13"/>
  <c r="T40" i="13"/>
  <c r="X23" i="1"/>
  <c r="C4" i="15"/>
  <c r="B5" i="15"/>
  <c r="T31" i="13"/>
  <c r="T33" i="13"/>
  <c r="T35" i="13"/>
  <c r="T37" i="13"/>
  <c r="T39" i="13"/>
  <c r="T42" i="13"/>
  <c r="T14" i="13"/>
  <c r="T16" i="13"/>
  <c r="T18" i="13"/>
  <c r="T27" i="13"/>
  <c r="T51" i="13"/>
  <c r="T41" i="13"/>
  <c r="T43" i="13"/>
  <c r="T44" i="13"/>
  <c r="T13" i="13"/>
  <c r="T15" i="13"/>
  <c r="T17" i="13"/>
  <c r="T19" i="13"/>
  <c r="T28" i="13"/>
  <c r="T3" i="13"/>
  <c r="T49" i="13"/>
  <c r="T47" i="13"/>
  <c r="T45" i="13"/>
  <c r="T2" i="13"/>
  <c r="T5" i="13"/>
  <c r="T7" i="13"/>
  <c r="T9" i="13"/>
  <c r="T11" i="13"/>
  <c r="T20" i="13"/>
  <c r="T22" i="13"/>
  <c r="T24" i="13"/>
  <c r="T26" i="13"/>
  <c r="T48" i="13"/>
  <c r="T4" i="13"/>
  <c r="T6" i="13"/>
  <c r="T8" i="13"/>
  <c r="T10" i="13"/>
  <c r="T12" i="13"/>
  <c r="T21" i="13"/>
  <c r="T23" i="13"/>
  <c r="T25" i="13"/>
  <c r="T50" i="13"/>
  <c r="T46" i="13"/>
  <c r="B4" i="13"/>
  <c r="T27" i="12"/>
  <c r="T26" i="12"/>
  <c r="T24" i="12"/>
  <c r="T40" i="12"/>
  <c r="T28" i="12"/>
  <c r="T30" i="12"/>
  <c r="T21" i="12"/>
  <c r="T44" i="12"/>
  <c r="T42" i="12"/>
  <c r="T20" i="12"/>
  <c r="T4" i="12"/>
  <c r="T6" i="12"/>
  <c r="T8" i="12"/>
  <c r="T11" i="12"/>
  <c r="T13" i="12"/>
  <c r="T16" i="12"/>
  <c r="T22" i="12"/>
  <c r="T5" i="12"/>
  <c r="T7" i="12"/>
  <c r="T12" i="12"/>
  <c r="T17" i="12"/>
  <c r="T41" i="12"/>
  <c r="T29" i="12"/>
  <c r="T31" i="12"/>
  <c r="T33" i="12"/>
  <c r="T35" i="12"/>
  <c r="T37" i="12"/>
  <c r="T32" i="12"/>
  <c r="T34" i="12"/>
  <c r="T36" i="12"/>
  <c r="T45" i="12"/>
  <c r="T38" i="12"/>
  <c r="T2" i="12"/>
  <c r="T10" i="12"/>
  <c r="T15" i="12"/>
  <c r="T18" i="12"/>
  <c r="T23" i="12"/>
  <c r="T39" i="12"/>
  <c r="T43" i="12"/>
  <c r="T3" i="12"/>
  <c r="T9" i="12"/>
  <c r="T14" i="12"/>
  <c r="T19" i="12"/>
  <c r="T25" i="12"/>
  <c r="B4" i="12"/>
  <c r="C3" i="12"/>
  <c r="N4" i="11"/>
  <c r="O4" i="11"/>
  <c r="P4" i="11"/>
  <c r="Q4" i="11"/>
  <c r="R4" i="11"/>
  <c r="S4" i="11"/>
  <c r="N5" i="11"/>
  <c r="O5" i="11"/>
  <c r="P5" i="11"/>
  <c r="Q5" i="11"/>
  <c r="R5" i="11"/>
  <c r="S5" i="11"/>
  <c r="N6" i="11"/>
  <c r="O6" i="11"/>
  <c r="P6" i="11"/>
  <c r="Q6" i="11"/>
  <c r="R6" i="11"/>
  <c r="S6" i="11"/>
  <c r="N7" i="11"/>
  <c r="O7" i="11"/>
  <c r="P7" i="11"/>
  <c r="Q7" i="11"/>
  <c r="R7" i="11"/>
  <c r="S7" i="11"/>
  <c r="N8" i="11"/>
  <c r="O8" i="11"/>
  <c r="P8" i="11"/>
  <c r="Q8" i="11"/>
  <c r="R8" i="11"/>
  <c r="S8" i="11"/>
  <c r="N9" i="11"/>
  <c r="O9" i="11"/>
  <c r="P9" i="11"/>
  <c r="Q9" i="11"/>
  <c r="R9" i="11"/>
  <c r="S9" i="11"/>
  <c r="N10" i="11"/>
  <c r="O10" i="11"/>
  <c r="P10" i="11"/>
  <c r="Q10" i="11"/>
  <c r="R10" i="11"/>
  <c r="S10" i="11"/>
  <c r="N11" i="11"/>
  <c r="O11" i="11"/>
  <c r="P11" i="11"/>
  <c r="Q11" i="11"/>
  <c r="R11" i="11"/>
  <c r="S11" i="11"/>
  <c r="N12" i="11"/>
  <c r="O12" i="11"/>
  <c r="P12" i="11"/>
  <c r="Q12" i="11"/>
  <c r="R12" i="11"/>
  <c r="S12" i="11"/>
  <c r="N13" i="11"/>
  <c r="O13" i="11"/>
  <c r="P13" i="11"/>
  <c r="Q13" i="11"/>
  <c r="R13" i="11"/>
  <c r="S13" i="11"/>
  <c r="N14" i="11"/>
  <c r="O14" i="11"/>
  <c r="P14" i="11"/>
  <c r="Q14" i="11"/>
  <c r="R14" i="11"/>
  <c r="S14" i="11"/>
  <c r="N15" i="11"/>
  <c r="O15" i="11"/>
  <c r="P15" i="11"/>
  <c r="Q15" i="11"/>
  <c r="R15" i="11"/>
  <c r="S15" i="11"/>
  <c r="N16" i="11"/>
  <c r="O16" i="11"/>
  <c r="P16" i="11"/>
  <c r="Q16" i="11"/>
  <c r="R16" i="11"/>
  <c r="S16" i="11"/>
  <c r="N17" i="11"/>
  <c r="O17" i="11"/>
  <c r="P17" i="11"/>
  <c r="Q17" i="11"/>
  <c r="R17" i="11"/>
  <c r="S17" i="11"/>
  <c r="N18" i="11"/>
  <c r="O18" i="11"/>
  <c r="P18" i="11"/>
  <c r="Q18" i="11"/>
  <c r="R18" i="11"/>
  <c r="S18" i="11"/>
  <c r="N19" i="11"/>
  <c r="O19" i="11"/>
  <c r="P19" i="11"/>
  <c r="Q19" i="11"/>
  <c r="R19" i="11"/>
  <c r="S19" i="11"/>
  <c r="N20" i="11"/>
  <c r="O20" i="11"/>
  <c r="P20" i="11"/>
  <c r="Q20" i="11"/>
  <c r="R20" i="11"/>
  <c r="S20" i="11"/>
  <c r="N21" i="11"/>
  <c r="O21" i="11"/>
  <c r="P21" i="11"/>
  <c r="Q21" i="11"/>
  <c r="R21" i="11"/>
  <c r="S21" i="11"/>
  <c r="N22" i="11"/>
  <c r="O22" i="11"/>
  <c r="P22" i="11"/>
  <c r="Q22" i="11"/>
  <c r="R22" i="11"/>
  <c r="S22" i="11"/>
  <c r="N23" i="11"/>
  <c r="O23" i="11"/>
  <c r="P23" i="11"/>
  <c r="Q23" i="11"/>
  <c r="R23" i="11"/>
  <c r="S23" i="11"/>
  <c r="N24" i="11"/>
  <c r="O24" i="11"/>
  <c r="P24" i="11"/>
  <c r="Q24" i="11"/>
  <c r="R24" i="11"/>
  <c r="S24" i="11"/>
  <c r="N25" i="11"/>
  <c r="O25" i="11"/>
  <c r="P25" i="11"/>
  <c r="Q25" i="11"/>
  <c r="R25" i="11"/>
  <c r="S25" i="11"/>
  <c r="N26" i="11"/>
  <c r="O26" i="11"/>
  <c r="P26" i="11"/>
  <c r="Q26" i="11"/>
  <c r="R26" i="11"/>
  <c r="S26" i="11"/>
  <c r="N27" i="11"/>
  <c r="O27" i="11"/>
  <c r="P27" i="11"/>
  <c r="Q27" i="11"/>
  <c r="R27" i="11"/>
  <c r="S27" i="11"/>
  <c r="N28" i="11"/>
  <c r="O28" i="11"/>
  <c r="P28" i="11"/>
  <c r="Q28" i="11"/>
  <c r="R28" i="11"/>
  <c r="S28" i="11"/>
  <c r="N29" i="11"/>
  <c r="O29" i="11"/>
  <c r="P29" i="11"/>
  <c r="Q29" i="11"/>
  <c r="R29" i="11"/>
  <c r="S29" i="11"/>
  <c r="N30" i="11"/>
  <c r="O30" i="11"/>
  <c r="P30" i="11"/>
  <c r="Q30" i="11"/>
  <c r="R30" i="11"/>
  <c r="S30" i="11"/>
  <c r="N31" i="11"/>
  <c r="O31" i="11"/>
  <c r="P31" i="11"/>
  <c r="Q31" i="11"/>
  <c r="R31" i="11"/>
  <c r="S31" i="11"/>
  <c r="N32" i="11"/>
  <c r="O32" i="11"/>
  <c r="P32" i="11"/>
  <c r="Q32" i="11"/>
  <c r="R32" i="11"/>
  <c r="S32" i="11"/>
  <c r="N33" i="11"/>
  <c r="O33" i="11"/>
  <c r="P33" i="11"/>
  <c r="Q33" i="11"/>
  <c r="R33" i="11"/>
  <c r="S33" i="11"/>
  <c r="N34" i="11"/>
  <c r="O34" i="11"/>
  <c r="P34" i="11"/>
  <c r="Q34" i="11"/>
  <c r="R34" i="11"/>
  <c r="S34" i="11"/>
  <c r="N35" i="11"/>
  <c r="O35" i="11"/>
  <c r="P35" i="11"/>
  <c r="Q35" i="11"/>
  <c r="R35" i="11"/>
  <c r="S35" i="11"/>
  <c r="N36" i="11"/>
  <c r="O36" i="11"/>
  <c r="P36" i="11"/>
  <c r="Q36" i="11"/>
  <c r="R36" i="11"/>
  <c r="S36" i="11"/>
  <c r="N37" i="11"/>
  <c r="O37" i="11"/>
  <c r="P37" i="11"/>
  <c r="Q37" i="11"/>
  <c r="R37" i="11"/>
  <c r="S37" i="11"/>
  <c r="N38" i="11"/>
  <c r="O38" i="11"/>
  <c r="P38" i="11"/>
  <c r="Q38" i="11"/>
  <c r="R38" i="11"/>
  <c r="S38" i="11"/>
  <c r="N39" i="11"/>
  <c r="O39" i="11"/>
  <c r="P39" i="11"/>
  <c r="Q39" i="11"/>
  <c r="R39" i="11"/>
  <c r="S39" i="11"/>
  <c r="I65" i="11"/>
  <c r="Q6" i="1" s="1"/>
  <c r="H65" i="11"/>
  <c r="L6" i="1" s="1"/>
  <c r="V6" i="1" s="1"/>
  <c r="I64" i="11"/>
  <c r="P6" i="1" s="1"/>
  <c r="H64" i="11"/>
  <c r="K6" i="1" s="1"/>
  <c r="I63" i="11"/>
  <c r="O6" i="1" s="1"/>
  <c r="H63" i="11"/>
  <c r="J6" i="1" s="1"/>
  <c r="T6" i="1" s="1"/>
  <c r="I62" i="11"/>
  <c r="N6" i="1" s="1"/>
  <c r="H62" i="11"/>
  <c r="I6" i="1" s="1"/>
  <c r="I61" i="11"/>
  <c r="M6" i="1" s="1"/>
  <c r="H61" i="11"/>
  <c r="H6" i="1" s="1"/>
  <c r="I58" i="11"/>
  <c r="H58" i="11"/>
  <c r="G57" i="11"/>
  <c r="G56" i="11"/>
  <c r="G55" i="11"/>
  <c r="BP46" i="11"/>
  <c r="BO46" i="11"/>
  <c r="BN46" i="11"/>
  <c r="BM46" i="11"/>
  <c r="BL46" i="11"/>
  <c r="BK46" i="11"/>
  <c r="BJ46" i="11"/>
  <c r="BI46" i="11"/>
  <c r="BH46" i="11"/>
  <c r="BG46" i="11"/>
  <c r="BP44" i="11"/>
  <c r="BO44" i="11"/>
  <c r="BN44" i="11"/>
  <c r="BM44" i="11"/>
  <c r="BL44" i="11"/>
  <c r="BK44" i="11"/>
  <c r="BJ44" i="11"/>
  <c r="BI44" i="11"/>
  <c r="BH44" i="11"/>
  <c r="BG44" i="11"/>
  <c r="BP43" i="11"/>
  <c r="BO43" i="11"/>
  <c r="BN43" i="11"/>
  <c r="BM43" i="11"/>
  <c r="BL43" i="11"/>
  <c r="BK43" i="11"/>
  <c r="BJ43" i="11"/>
  <c r="BI43" i="11"/>
  <c r="BH43" i="11"/>
  <c r="BG43" i="11"/>
  <c r="BP30" i="11"/>
  <c r="BO30" i="11"/>
  <c r="BM30" i="11"/>
  <c r="BL30" i="11"/>
  <c r="BK30" i="11"/>
  <c r="BJ30" i="11"/>
  <c r="BI30" i="11"/>
  <c r="BG30" i="11"/>
  <c r="BO29" i="11"/>
  <c r="BM29" i="11"/>
  <c r="BK29" i="11"/>
  <c r="BI29" i="11"/>
  <c r="BH29" i="11"/>
  <c r="BH30" i="11" s="1"/>
  <c r="BG29" i="11"/>
  <c r="BO28" i="11"/>
  <c r="BM28" i="11"/>
  <c r="BL28" i="11"/>
  <c r="BL29" i="11" s="1"/>
  <c r="BK28" i="11"/>
  <c r="BI28" i="11"/>
  <c r="BG28" i="11"/>
  <c r="BO27" i="11"/>
  <c r="BM27" i="11"/>
  <c r="BK27" i="11"/>
  <c r="BI27" i="11"/>
  <c r="BH27" i="11"/>
  <c r="BH28" i="11" s="1"/>
  <c r="BG27" i="11"/>
  <c r="BO26" i="11"/>
  <c r="BM26" i="11"/>
  <c r="BL26" i="11"/>
  <c r="BL27" i="11" s="1"/>
  <c r="BK26" i="11"/>
  <c r="BI26" i="11"/>
  <c r="BG26" i="11"/>
  <c r="BO25" i="11"/>
  <c r="BM25" i="11"/>
  <c r="BL25" i="11"/>
  <c r="BK25" i="11"/>
  <c r="BI25" i="11"/>
  <c r="BG25" i="11"/>
  <c r="BO24" i="11"/>
  <c r="BM24" i="11"/>
  <c r="BL24" i="11"/>
  <c r="BK24" i="11"/>
  <c r="BI24" i="11"/>
  <c r="BG24" i="11"/>
  <c r="BO23" i="11"/>
  <c r="BM23" i="11"/>
  <c r="BL23" i="11"/>
  <c r="BK23" i="11"/>
  <c r="BI23" i="11"/>
  <c r="BH23" i="11"/>
  <c r="BH24" i="11" s="1"/>
  <c r="BH25" i="11" s="1"/>
  <c r="BH26" i="11" s="1"/>
  <c r="BG23" i="11"/>
  <c r="BO22" i="11"/>
  <c r="BM22" i="11"/>
  <c r="BL22" i="11"/>
  <c r="BK22" i="11"/>
  <c r="BI22" i="11"/>
  <c r="BH22" i="11"/>
  <c r="BG22" i="11"/>
  <c r="BO21" i="11"/>
  <c r="BM21" i="11"/>
  <c r="BK21" i="11"/>
  <c r="BI21" i="11"/>
  <c r="BG21" i="11"/>
  <c r="BO20" i="11"/>
  <c r="BM20" i="11"/>
  <c r="BK20" i="11"/>
  <c r="BJ20" i="11"/>
  <c r="BJ21" i="11" s="1"/>
  <c r="BJ22" i="11" s="1"/>
  <c r="BJ23" i="11" s="1"/>
  <c r="BJ24" i="11" s="1"/>
  <c r="BJ25" i="11" s="1"/>
  <c r="BJ26" i="11" s="1"/>
  <c r="BJ27" i="11" s="1"/>
  <c r="BJ28" i="11" s="1"/>
  <c r="BJ29" i="11" s="1"/>
  <c r="BI20" i="11"/>
  <c r="BG20" i="11"/>
  <c r="BO19" i="11"/>
  <c r="BM19" i="11"/>
  <c r="BL19" i="11"/>
  <c r="BL20" i="11" s="1"/>
  <c r="BL21" i="11" s="1"/>
  <c r="BK19" i="11"/>
  <c r="BI19" i="11"/>
  <c r="BG19" i="11"/>
  <c r="BO18" i="11"/>
  <c r="BM18" i="11"/>
  <c r="BK18" i="11"/>
  <c r="BI18" i="11"/>
  <c r="BG18" i="11"/>
  <c r="BO17" i="11"/>
  <c r="BM17" i="11"/>
  <c r="BL17" i="11"/>
  <c r="BL18" i="11" s="1"/>
  <c r="BK17" i="11"/>
  <c r="BI17" i="11"/>
  <c r="BG17" i="11"/>
  <c r="BO16" i="11"/>
  <c r="BM16" i="11"/>
  <c r="BL16" i="11"/>
  <c r="BK16" i="11"/>
  <c r="BI16" i="11"/>
  <c r="BG16" i="11"/>
  <c r="BO15" i="11"/>
  <c r="BM15" i="11"/>
  <c r="BK15" i="11"/>
  <c r="BI15" i="11"/>
  <c r="BH15" i="11"/>
  <c r="BH16" i="11" s="1"/>
  <c r="BH17" i="11" s="1"/>
  <c r="BH18" i="11" s="1"/>
  <c r="BH19" i="11" s="1"/>
  <c r="BH20" i="11" s="1"/>
  <c r="BH21" i="11" s="1"/>
  <c r="BG15" i="11"/>
  <c r="BO14" i="11"/>
  <c r="BM14" i="11"/>
  <c r="BL14" i="11"/>
  <c r="BL15" i="11" s="1"/>
  <c r="BK14" i="11"/>
  <c r="BI14" i="11"/>
  <c r="BG14" i="11"/>
  <c r="BO13" i="11"/>
  <c r="BM13" i="11"/>
  <c r="BL13" i="11"/>
  <c r="BK13" i="11"/>
  <c r="BI13" i="11"/>
  <c r="BG13" i="11"/>
  <c r="BO12" i="11"/>
  <c r="BM12" i="11"/>
  <c r="BK12" i="11"/>
  <c r="BJ12" i="11"/>
  <c r="BJ13" i="11" s="1"/>
  <c r="BJ14" i="11" s="1"/>
  <c r="BJ15" i="11" s="1"/>
  <c r="BJ16" i="11" s="1"/>
  <c r="BJ17" i="11" s="1"/>
  <c r="BJ18" i="11" s="1"/>
  <c r="BJ19" i="11" s="1"/>
  <c r="BI12" i="11"/>
  <c r="BG12" i="11"/>
  <c r="BO11" i="11"/>
  <c r="BM11" i="11"/>
  <c r="BK11" i="11"/>
  <c r="BI11" i="11"/>
  <c r="BG11" i="11"/>
  <c r="BO10" i="11"/>
  <c r="BM10" i="11"/>
  <c r="BL10" i="11"/>
  <c r="BL11" i="11" s="1"/>
  <c r="BL12" i="11" s="1"/>
  <c r="BK10" i="11"/>
  <c r="BI10" i="11"/>
  <c r="BG10" i="11"/>
  <c r="BO9" i="11"/>
  <c r="BM9" i="11"/>
  <c r="BL9" i="11"/>
  <c r="BK9" i="11"/>
  <c r="BJ9" i="11"/>
  <c r="BJ10" i="11" s="1"/>
  <c r="BJ11" i="11" s="1"/>
  <c r="BI9" i="11"/>
  <c r="BG9" i="11"/>
  <c r="BO8" i="11"/>
  <c r="BM8" i="11"/>
  <c r="BK8" i="11"/>
  <c r="BI8" i="11"/>
  <c r="BH8" i="11"/>
  <c r="BH9" i="11" s="1"/>
  <c r="BH10" i="11" s="1"/>
  <c r="BH11" i="11" s="1"/>
  <c r="BH12" i="11" s="1"/>
  <c r="BH13" i="11" s="1"/>
  <c r="BH14" i="11" s="1"/>
  <c r="BG8" i="11"/>
  <c r="BO7" i="11"/>
  <c r="BM7" i="11"/>
  <c r="BK7" i="11"/>
  <c r="BI7" i="11"/>
  <c r="BH7" i="11"/>
  <c r="BG7" i="11"/>
  <c r="BO5" i="11"/>
  <c r="BM5" i="11"/>
  <c r="BK5" i="11"/>
  <c r="BJ5" i="11"/>
  <c r="BJ7" i="11" s="1"/>
  <c r="BJ8" i="11" s="1"/>
  <c r="BI5" i="11"/>
  <c r="BG5" i="11"/>
  <c r="BO4" i="11"/>
  <c r="BM4" i="11"/>
  <c r="BK4" i="11"/>
  <c r="BI4" i="11"/>
  <c r="BG4" i="11"/>
  <c r="BO3" i="11"/>
  <c r="BM3" i="11"/>
  <c r="BK3" i="11"/>
  <c r="BJ3" i="11"/>
  <c r="BJ4" i="11" s="1"/>
  <c r="BI3" i="11"/>
  <c r="BG3" i="11"/>
  <c r="S3" i="11"/>
  <c r="R3" i="11"/>
  <c r="Q3" i="11"/>
  <c r="P3" i="11"/>
  <c r="O3" i="11"/>
  <c r="N3" i="11"/>
  <c r="B3" i="11"/>
  <c r="B4" i="11" s="1"/>
  <c r="C4" i="11" s="1"/>
  <c r="BP2" i="11"/>
  <c r="BP3" i="11" s="1"/>
  <c r="BP4" i="11" s="1"/>
  <c r="BP5" i="11" s="1"/>
  <c r="BP7" i="11" s="1"/>
  <c r="BP8" i="11" s="1"/>
  <c r="BP9" i="11" s="1"/>
  <c r="BP10" i="11" s="1"/>
  <c r="BP11" i="11" s="1"/>
  <c r="BP12" i="11" s="1"/>
  <c r="BP13" i="11" s="1"/>
  <c r="BP14" i="11" s="1"/>
  <c r="BP15" i="11" s="1"/>
  <c r="BP16" i="11" s="1"/>
  <c r="BP17" i="11" s="1"/>
  <c r="BP18" i="11" s="1"/>
  <c r="BP19" i="11" s="1"/>
  <c r="BP20" i="11" s="1"/>
  <c r="BP21" i="11" s="1"/>
  <c r="BP22" i="11" s="1"/>
  <c r="BP23" i="11" s="1"/>
  <c r="BP24" i="11" s="1"/>
  <c r="BP25" i="11" s="1"/>
  <c r="BP26" i="11" s="1"/>
  <c r="BP27" i="11" s="1"/>
  <c r="BP28" i="11" s="1"/>
  <c r="BP29" i="11" s="1"/>
  <c r="BO2" i="11"/>
  <c r="BN2" i="11"/>
  <c r="BN3" i="11" s="1"/>
  <c r="BN4" i="11" s="1"/>
  <c r="BN5" i="11" s="1"/>
  <c r="BN7" i="11" s="1"/>
  <c r="BN8" i="11" s="1"/>
  <c r="BN9" i="11" s="1"/>
  <c r="BN10" i="11" s="1"/>
  <c r="BN11" i="11" s="1"/>
  <c r="BN12" i="11" s="1"/>
  <c r="BN13" i="11" s="1"/>
  <c r="BN14" i="11" s="1"/>
  <c r="BN15" i="11" s="1"/>
  <c r="BN16" i="11" s="1"/>
  <c r="BN17" i="11" s="1"/>
  <c r="BN18" i="11" s="1"/>
  <c r="BN19" i="11" s="1"/>
  <c r="BN20" i="11" s="1"/>
  <c r="BN21" i="11" s="1"/>
  <c r="BN22" i="11" s="1"/>
  <c r="BN23" i="11" s="1"/>
  <c r="BN24" i="11" s="1"/>
  <c r="BN25" i="11" s="1"/>
  <c r="BN26" i="11" s="1"/>
  <c r="BN27" i="11" s="1"/>
  <c r="BN28" i="11" s="1"/>
  <c r="BN29" i="11" s="1"/>
  <c r="BN30" i="11" s="1"/>
  <c r="BM2" i="11"/>
  <c r="BL2" i="11"/>
  <c r="BL3" i="11" s="1"/>
  <c r="BL4" i="11" s="1"/>
  <c r="BL5" i="11" s="1"/>
  <c r="BL7" i="11" s="1"/>
  <c r="BL8" i="11" s="1"/>
  <c r="BK2" i="11"/>
  <c r="BJ2" i="11"/>
  <c r="BI2" i="11"/>
  <c r="BH2" i="11"/>
  <c r="BH3" i="11" s="1"/>
  <c r="BH4" i="11" s="1"/>
  <c r="BH5" i="11" s="1"/>
  <c r="BG2" i="11"/>
  <c r="S2" i="11"/>
  <c r="R2" i="11"/>
  <c r="Q2" i="11"/>
  <c r="P2" i="11"/>
  <c r="O2" i="11"/>
  <c r="N2" i="11"/>
  <c r="C2" i="11"/>
  <c r="G8" i="1"/>
  <c r="N30" i="10"/>
  <c r="O30" i="10"/>
  <c r="P30" i="10"/>
  <c r="Q30" i="10"/>
  <c r="R30" i="10"/>
  <c r="S30" i="10"/>
  <c r="N31" i="10"/>
  <c r="O31" i="10"/>
  <c r="P31" i="10"/>
  <c r="Q31" i="10"/>
  <c r="R31" i="10"/>
  <c r="S31" i="10"/>
  <c r="N32" i="10"/>
  <c r="O32" i="10"/>
  <c r="P32" i="10"/>
  <c r="Q32" i="10"/>
  <c r="R32" i="10"/>
  <c r="S32" i="10"/>
  <c r="N33" i="10"/>
  <c r="O33" i="10"/>
  <c r="P33" i="10"/>
  <c r="Q33" i="10"/>
  <c r="R33" i="10"/>
  <c r="S33" i="10"/>
  <c r="N34" i="10"/>
  <c r="O34" i="10"/>
  <c r="P34" i="10"/>
  <c r="Q34" i="10"/>
  <c r="R34" i="10"/>
  <c r="S34" i="10"/>
  <c r="N35" i="10"/>
  <c r="O35" i="10"/>
  <c r="P35" i="10"/>
  <c r="Q35" i="10"/>
  <c r="R35" i="10"/>
  <c r="S35" i="10"/>
  <c r="N36" i="10"/>
  <c r="O36" i="10"/>
  <c r="P36" i="10"/>
  <c r="Q36" i="10"/>
  <c r="R36" i="10"/>
  <c r="S36" i="10"/>
  <c r="N37" i="10"/>
  <c r="O37" i="10"/>
  <c r="P37" i="10"/>
  <c r="Q37" i="10"/>
  <c r="R37" i="10"/>
  <c r="S37" i="10"/>
  <c r="N38" i="10"/>
  <c r="O38" i="10"/>
  <c r="P38" i="10"/>
  <c r="Q38" i="10"/>
  <c r="R38" i="10"/>
  <c r="S38" i="10"/>
  <c r="N39" i="10"/>
  <c r="O39" i="10"/>
  <c r="P39" i="10"/>
  <c r="Q39" i="10"/>
  <c r="R39" i="10"/>
  <c r="S39" i="10"/>
  <c r="N40" i="10"/>
  <c r="O40" i="10"/>
  <c r="P40" i="10"/>
  <c r="Q40" i="10"/>
  <c r="R40" i="10"/>
  <c r="S40" i="10"/>
  <c r="N41" i="10"/>
  <c r="O41" i="10"/>
  <c r="P41" i="10"/>
  <c r="Q41" i="10"/>
  <c r="R41" i="10"/>
  <c r="S41" i="10"/>
  <c r="I65" i="10"/>
  <c r="Q5" i="1" s="1"/>
  <c r="H65" i="10"/>
  <c r="L5" i="1" s="1"/>
  <c r="I64" i="10"/>
  <c r="P5" i="1" s="1"/>
  <c r="H64" i="10"/>
  <c r="K5" i="1" s="1"/>
  <c r="I63" i="10"/>
  <c r="O5" i="1" s="1"/>
  <c r="H63" i="10"/>
  <c r="J5" i="1" s="1"/>
  <c r="I62" i="10"/>
  <c r="N5" i="1" s="1"/>
  <c r="H62" i="10"/>
  <c r="I5" i="1" s="1"/>
  <c r="I61" i="10"/>
  <c r="M5" i="1" s="1"/>
  <c r="H61" i="10"/>
  <c r="H5" i="1" s="1"/>
  <c r="I58" i="10"/>
  <c r="H58" i="10"/>
  <c r="G57" i="10"/>
  <c r="G56" i="10"/>
  <c r="G55" i="10"/>
  <c r="BP47" i="10"/>
  <c r="BO47" i="10"/>
  <c r="BN47" i="10"/>
  <c r="BM47" i="10"/>
  <c r="BL47" i="10"/>
  <c r="BK47" i="10"/>
  <c r="BJ47" i="10"/>
  <c r="BI47" i="10"/>
  <c r="BH47" i="10"/>
  <c r="BG47" i="10"/>
  <c r="BP46" i="10"/>
  <c r="BO46" i="10"/>
  <c r="BN46" i="10"/>
  <c r="BM46" i="10"/>
  <c r="BL46" i="10"/>
  <c r="BK46" i="10"/>
  <c r="BJ46" i="10"/>
  <c r="BI46" i="10"/>
  <c r="BH46" i="10"/>
  <c r="BG46" i="10"/>
  <c r="BP45" i="10"/>
  <c r="BO45" i="10"/>
  <c r="BN45" i="10"/>
  <c r="BM45" i="10"/>
  <c r="BL45" i="10"/>
  <c r="BK45" i="10"/>
  <c r="BJ45" i="10"/>
  <c r="BI45" i="10"/>
  <c r="BH45" i="10"/>
  <c r="BG45" i="10"/>
  <c r="BO29" i="10"/>
  <c r="BM29" i="10"/>
  <c r="BL29" i="10"/>
  <c r="BK29" i="10"/>
  <c r="BI29" i="10"/>
  <c r="BG29" i="10"/>
  <c r="S29" i="10"/>
  <c r="R29" i="10"/>
  <c r="Q29" i="10"/>
  <c r="P29" i="10"/>
  <c r="O29" i="10"/>
  <c r="N29" i="10"/>
  <c r="BO28" i="10"/>
  <c r="BM28" i="10"/>
  <c r="BK28" i="10"/>
  <c r="BI28" i="10"/>
  <c r="BH28" i="10"/>
  <c r="BH29" i="10" s="1"/>
  <c r="BG28" i="10"/>
  <c r="S28" i="10"/>
  <c r="R28" i="10"/>
  <c r="Q28" i="10"/>
  <c r="P28" i="10"/>
  <c r="O28" i="10"/>
  <c r="N28" i="10"/>
  <c r="BO27" i="10"/>
  <c r="BM27" i="10"/>
  <c r="BL27" i="10"/>
  <c r="BL28" i="10" s="1"/>
  <c r="BK27" i="10"/>
  <c r="BI27" i="10"/>
  <c r="BG27" i="10"/>
  <c r="S27" i="10"/>
  <c r="R27" i="10"/>
  <c r="Q27" i="10"/>
  <c r="P27" i="10"/>
  <c r="O27" i="10"/>
  <c r="N27" i="10"/>
  <c r="BO26" i="10"/>
  <c r="BM26" i="10"/>
  <c r="BK26" i="10"/>
  <c r="BI26" i="10"/>
  <c r="BH26" i="10"/>
  <c r="BH27" i="10" s="1"/>
  <c r="BG26" i="10"/>
  <c r="S26" i="10"/>
  <c r="R26" i="10"/>
  <c r="Q26" i="10"/>
  <c r="P26" i="10"/>
  <c r="O26" i="10"/>
  <c r="N26" i="10"/>
  <c r="BO25" i="10"/>
  <c r="BM25" i="10"/>
  <c r="BK25" i="10"/>
  <c r="BJ25" i="10"/>
  <c r="BJ26" i="10" s="1"/>
  <c r="BJ27" i="10" s="1"/>
  <c r="BJ28" i="10" s="1"/>
  <c r="BJ29" i="10" s="1"/>
  <c r="BI25" i="10"/>
  <c r="BG25" i="10"/>
  <c r="S25" i="10"/>
  <c r="R25" i="10"/>
  <c r="Q25" i="10"/>
  <c r="P25" i="10"/>
  <c r="O25" i="10"/>
  <c r="N25" i="10"/>
  <c r="BO24" i="10"/>
  <c r="BM24" i="10"/>
  <c r="BK24" i="10"/>
  <c r="BJ24" i="10"/>
  <c r="BI24" i="10"/>
  <c r="BG24" i="10"/>
  <c r="S24" i="10"/>
  <c r="R24" i="10"/>
  <c r="Q24" i="10"/>
  <c r="P24" i="10"/>
  <c r="O24" i="10"/>
  <c r="N24" i="10"/>
  <c r="BO23" i="10"/>
  <c r="BM23" i="10"/>
  <c r="BL23" i="10"/>
  <c r="BL24" i="10" s="1"/>
  <c r="BL25" i="10" s="1"/>
  <c r="BL26" i="10" s="1"/>
  <c r="BK23" i="10"/>
  <c r="BI23" i="10"/>
  <c r="BG23" i="10"/>
  <c r="S23" i="10"/>
  <c r="R23" i="10"/>
  <c r="Q23" i="10"/>
  <c r="P23" i="10"/>
  <c r="O23" i="10"/>
  <c r="N23" i="10"/>
  <c r="BO22" i="10"/>
  <c r="BM22" i="10"/>
  <c r="BL22" i="10"/>
  <c r="BK22" i="10"/>
  <c r="BI22" i="10"/>
  <c r="BG22" i="10"/>
  <c r="S22" i="10"/>
  <c r="R22" i="10"/>
  <c r="Q22" i="10"/>
  <c r="P22" i="10"/>
  <c r="O22" i="10"/>
  <c r="N22" i="10"/>
  <c r="BO21" i="10"/>
  <c r="BM21" i="10"/>
  <c r="BL21" i="10"/>
  <c r="BK21" i="10"/>
  <c r="BI21" i="10"/>
  <c r="BG21" i="10"/>
  <c r="S21" i="10"/>
  <c r="R21" i="10"/>
  <c r="Q21" i="10"/>
  <c r="P21" i="10"/>
  <c r="O21" i="10"/>
  <c r="N21" i="10"/>
  <c r="BO20" i="10"/>
  <c r="BM20" i="10"/>
  <c r="BK20" i="10"/>
  <c r="BI20" i="10"/>
  <c r="BG20" i="10"/>
  <c r="S20" i="10"/>
  <c r="R20" i="10"/>
  <c r="Q20" i="10"/>
  <c r="P20" i="10"/>
  <c r="O20" i="10"/>
  <c r="N20" i="10"/>
  <c r="BO19" i="10"/>
  <c r="BN19" i="10"/>
  <c r="BN20" i="10" s="1"/>
  <c r="BN21" i="10" s="1"/>
  <c r="BN22" i="10" s="1"/>
  <c r="BN23" i="10" s="1"/>
  <c r="BN24" i="10" s="1"/>
  <c r="BN25" i="10" s="1"/>
  <c r="BN26" i="10" s="1"/>
  <c r="BN27" i="10" s="1"/>
  <c r="BN28" i="10" s="1"/>
  <c r="BN29" i="10" s="1"/>
  <c r="BM19" i="10"/>
  <c r="BK19" i="10"/>
  <c r="BJ19" i="10"/>
  <c r="BJ20" i="10" s="1"/>
  <c r="BJ21" i="10" s="1"/>
  <c r="BJ22" i="10" s="1"/>
  <c r="BJ23" i="10" s="1"/>
  <c r="BI19" i="10"/>
  <c r="BH19" i="10"/>
  <c r="BH20" i="10" s="1"/>
  <c r="BH21" i="10" s="1"/>
  <c r="BH22" i="10" s="1"/>
  <c r="BH23" i="10" s="1"/>
  <c r="BH24" i="10" s="1"/>
  <c r="BH25" i="10" s="1"/>
  <c r="BG19" i="10"/>
  <c r="S19" i="10"/>
  <c r="R19" i="10"/>
  <c r="Q19" i="10"/>
  <c r="P19" i="10"/>
  <c r="O19" i="10"/>
  <c r="N19" i="10"/>
  <c r="BP18" i="10"/>
  <c r="BP19" i="10" s="1"/>
  <c r="BP20" i="10" s="1"/>
  <c r="BP21" i="10" s="1"/>
  <c r="BP22" i="10" s="1"/>
  <c r="BP23" i="10" s="1"/>
  <c r="BP24" i="10" s="1"/>
  <c r="BP25" i="10" s="1"/>
  <c r="BP26" i="10" s="1"/>
  <c r="BP27" i="10" s="1"/>
  <c r="BP28" i="10" s="1"/>
  <c r="BP29" i="10" s="1"/>
  <c r="BO18" i="10"/>
  <c r="BM18" i="10"/>
  <c r="BL18" i="10"/>
  <c r="BL19" i="10" s="1"/>
  <c r="BL20" i="10" s="1"/>
  <c r="BK18" i="10"/>
  <c r="BJ18" i="10"/>
  <c r="BI18" i="10"/>
  <c r="BG18" i="10"/>
  <c r="S18" i="10"/>
  <c r="R18" i="10"/>
  <c r="Q18" i="10"/>
  <c r="P18" i="10"/>
  <c r="O18" i="10"/>
  <c r="N18" i="10"/>
  <c r="BO17" i="10"/>
  <c r="BN17" i="10"/>
  <c r="BN18" i="10" s="1"/>
  <c r="BM17" i="10"/>
  <c r="BK17" i="10"/>
  <c r="BJ17" i="10"/>
  <c r="BI17" i="10"/>
  <c r="BH17" i="10"/>
  <c r="BH18" i="10" s="1"/>
  <c r="BG17" i="10"/>
  <c r="S17" i="10"/>
  <c r="R17" i="10"/>
  <c r="Q17" i="10"/>
  <c r="P17" i="10"/>
  <c r="O17" i="10"/>
  <c r="N17" i="10"/>
  <c r="BO16" i="10"/>
  <c r="BM16" i="10"/>
  <c r="BK16" i="10"/>
  <c r="BJ16" i="10"/>
  <c r="BI16" i="10"/>
  <c r="BG16" i="10"/>
  <c r="S16" i="10"/>
  <c r="R16" i="10"/>
  <c r="Q16" i="10"/>
  <c r="P16" i="10"/>
  <c r="O16" i="10"/>
  <c r="N16" i="10"/>
  <c r="BO15" i="10"/>
  <c r="BM15" i="10"/>
  <c r="BL15" i="10"/>
  <c r="BL16" i="10" s="1"/>
  <c r="BL17" i="10" s="1"/>
  <c r="BK15" i="10"/>
  <c r="BI15" i="10"/>
  <c r="BG15" i="10"/>
  <c r="S15" i="10"/>
  <c r="R15" i="10"/>
  <c r="Q15" i="10"/>
  <c r="P15" i="10"/>
  <c r="O15" i="10"/>
  <c r="N15" i="10"/>
  <c r="BO14" i="10"/>
  <c r="BN14" i="10"/>
  <c r="BN15" i="10" s="1"/>
  <c r="BN16" i="10" s="1"/>
  <c r="BM14" i="10"/>
  <c r="BK14" i="10"/>
  <c r="BJ14" i="10"/>
  <c r="BJ15" i="10" s="1"/>
  <c r="BI14" i="10"/>
  <c r="BH14" i="10"/>
  <c r="BH15" i="10" s="1"/>
  <c r="BH16" i="10" s="1"/>
  <c r="BG14" i="10"/>
  <c r="S14" i="10"/>
  <c r="R14" i="10"/>
  <c r="Q14" i="10"/>
  <c r="P14" i="10"/>
  <c r="O14" i="10"/>
  <c r="N14" i="10"/>
  <c r="BO13" i="10"/>
  <c r="BM13" i="10"/>
  <c r="BL13" i="10"/>
  <c r="BL14" i="10" s="1"/>
  <c r="BK13" i="10"/>
  <c r="BI13" i="10"/>
  <c r="BG13" i="10"/>
  <c r="S13" i="10"/>
  <c r="R13" i="10"/>
  <c r="Q13" i="10"/>
  <c r="P13" i="10"/>
  <c r="O13" i="10"/>
  <c r="N13" i="10"/>
  <c r="BO12" i="10"/>
  <c r="BM12" i="10"/>
  <c r="BK12" i="10"/>
  <c r="BJ12" i="10"/>
  <c r="BJ13" i="10" s="1"/>
  <c r="BI12" i="10"/>
  <c r="BG12" i="10"/>
  <c r="S12" i="10"/>
  <c r="R12" i="10"/>
  <c r="Q12" i="10"/>
  <c r="P12" i="10"/>
  <c r="O12" i="10"/>
  <c r="N12" i="10"/>
  <c r="BO11" i="10"/>
  <c r="BM11" i="10"/>
  <c r="BK11" i="10"/>
  <c r="BI11" i="10"/>
  <c r="BH11" i="10"/>
  <c r="BH12" i="10" s="1"/>
  <c r="BH13" i="10" s="1"/>
  <c r="BG11" i="10"/>
  <c r="S11" i="10"/>
  <c r="R11" i="10"/>
  <c r="Q11" i="10"/>
  <c r="P11" i="10"/>
  <c r="O11" i="10"/>
  <c r="N11" i="10"/>
  <c r="BO10" i="10"/>
  <c r="BM10" i="10"/>
  <c r="BL10" i="10"/>
  <c r="BL11" i="10" s="1"/>
  <c r="BL12" i="10" s="1"/>
  <c r="BK10" i="10"/>
  <c r="BI10" i="10"/>
  <c r="BG10" i="10"/>
  <c r="S10" i="10"/>
  <c r="R10" i="10"/>
  <c r="Q10" i="10"/>
  <c r="P10" i="10"/>
  <c r="O10" i="10"/>
  <c r="N10" i="10"/>
  <c r="BO9" i="10"/>
  <c r="BM9" i="10"/>
  <c r="BL9" i="10"/>
  <c r="BK9" i="10"/>
  <c r="BI9" i="10"/>
  <c r="BG9" i="10"/>
  <c r="S9" i="10"/>
  <c r="R9" i="10"/>
  <c r="Q9" i="10"/>
  <c r="P9" i="10"/>
  <c r="O9" i="10"/>
  <c r="N9" i="10"/>
  <c r="BP8" i="10"/>
  <c r="BP9" i="10" s="1"/>
  <c r="BP10" i="10" s="1"/>
  <c r="BP11" i="10" s="1"/>
  <c r="BP12" i="10" s="1"/>
  <c r="BP13" i="10" s="1"/>
  <c r="BP14" i="10" s="1"/>
  <c r="BP15" i="10" s="1"/>
  <c r="BP16" i="10" s="1"/>
  <c r="BP17" i="10" s="1"/>
  <c r="BO8" i="10"/>
  <c r="BM8" i="10"/>
  <c r="BL8" i="10"/>
  <c r="BK8" i="10"/>
  <c r="BJ8" i="10"/>
  <c r="BJ9" i="10" s="1"/>
  <c r="BJ10" i="10" s="1"/>
  <c r="BJ11" i="10" s="1"/>
  <c r="BI8" i="10"/>
  <c r="BG8" i="10"/>
  <c r="S8" i="10"/>
  <c r="R8" i="10"/>
  <c r="Q8" i="10"/>
  <c r="P8" i="10"/>
  <c r="O8" i="10"/>
  <c r="N8" i="10"/>
  <c r="BO7" i="10"/>
  <c r="BM7" i="10"/>
  <c r="BK7" i="10"/>
  <c r="BI7" i="10"/>
  <c r="BH7" i="10"/>
  <c r="BH8" i="10" s="1"/>
  <c r="BH9" i="10" s="1"/>
  <c r="BH10" i="10" s="1"/>
  <c r="BG7" i="10"/>
  <c r="S7" i="10"/>
  <c r="R7" i="10"/>
  <c r="Q7" i="10"/>
  <c r="P7" i="10"/>
  <c r="O7" i="10"/>
  <c r="N7" i="10"/>
  <c r="BO6" i="10"/>
  <c r="BM6" i="10"/>
  <c r="BK6" i="10"/>
  <c r="BI6" i="10"/>
  <c r="BH6" i="10"/>
  <c r="BG6" i="10"/>
  <c r="S6" i="10"/>
  <c r="R6" i="10"/>
  <c r="Q6" i="10"/>
  <c r="P6" i="10"/>
  <c r="O6" i="10"/>
  <c r="N6" i="10"/>
  <c r="BO5" i="10"/>
  <c r="BM5" i="10"/>
  <c r="BK5" i="10"/>
  <c r="BJ5" i="10"/>
  <c r="BJ6" i="10" s="1"/>
  <c r="BJ7" i="10" s="1"/>
  <c r="BI5" i="10"/>
  <c r="BG5" i="10"/>
  <c r="S5" i="10"/>
  <c r="R5" i="10"/>
  <c r="Q5" i="10"/>
  <c r="P5" i="10"/>
  <c r="O5" i="10"/>
  <c r="N5" i="10"/>
  <c r="BO4" i="10"/>
  <c r="BM4" i="10"/>
  <c r="BK4" i="10"/>
  <c r="BJ4" i="10"/>
  <c r="BI4" i="10"/>
  <c r="BG4" i="10"/>
  <c r="S4" i="10"/>
  <c r="R4" i="10"/>
  <c r="Q4" i="10"/>
  <c r="P4" i="10"/>
  <c r="O4" i="10"/>
  <c r="N4" i="10"/>
  <c r="BO3" i="10"/>
  <c r="BN3" i="10"/>
  <c r="BN4" i="10" s="1"/>
  <c r="BN5" i="10" s="1"/>
  <c r="BN6" i="10" s="1"/>
  <c r="BN7" i="10" s="1"/>
  <c r="BN8" i="10" s="1"/>
  <c r="BN9" i="10" s="1"/>
  <c r="BN10" i="10" s="1"/>
  <c r="BN11" i="10" s="1"/>
  <c r="BN12" i="10" s="1"/>
  <c r="BN13" i="10" s="1"/>
  <c r="BM3" i="10"/>
  <c r="BK3" i="10"/>
  <c r="BJ3" i="10"/>
  <c r="BI3" i="10"/>
  <c r="BH3" i="10"/>
  <c r="BH4" i="10" s="1"/>
  <c r="BH5" i="10" s="1"/>
  <c r="BG3" i="10"/>
  <c r="S3" i="10"/>
  <c r="R3" i="10"/>
  <c r="Q3" i="10"/>
  <c r="P3" i="10"/>
  <c r="O3" i="10"/>
  <c r="N3" i="10"/>
  <c r="B3" i="10"/>
  <c r="C3" i="10" s="1"/>
  <c r="BP2" i="10"/>
  <c r="BP3" i="10" s="1"/>
  <c r="BP4" i="10" s="1"/>
  <c r="BP5" i="10" s="1"/>
  <c r="BP6" i="10" s="1"/>
  <c r="BP7" i="10" s="1"/>
  <c r="BO2" i="10"/>
  <c r="BN2" i="10"/>
  <c r="BM2" i="10"/>
  <c r="BL2" i="10"/>
  <c r="BL3" i="10" s="1"/>
  <c r="BL4" i="10" s="1"/>
  <c r="BL5" i="10" s="1"/>
  <c r="BL6" i="10" s="1"/>
  <c r="BL7" i="10" s="1"/>
  <c r="BK2" i="10"/>
  <c r="BJ2" i="10"/>
  <c r="BI2" i="10"/>
  <c r="BH2" i="10"/>
  <c r="BG2" i="10"/>
  <c r="S2" i="10"/>
  <c r="R2" i="10"/>
  <c r="Q2" i="10"/>
  <c r="P2" i="10"/>
  <c r="O2" i="10"/>
  <c r="N2" i="10"/>
  <c r="C2" i="10"/>
  <c r="G7" i="1"/>
  <c r="U7" i="1"/>
  <c r="T7" i="1"/>
  <c r="S7" i="1"/>
  <c r="V7" i="1"/>
  <c r="U8" i="1"/>
  <c r="T8" i="1"/>
  <c r="S8" i="1"/>
  <c r="V8" i="1"/>
  <c r="I65" i="9"/>
  <c r="Q4" i="1" s="1"/>
  <c r="H65" i="9"/>
  <c r="L4" i="1" s="1"/>
  <c r="I64" i="9"/>
  <c r="P4" i="1" s="1"/>
  <c r="H64" i="9"/>
  <c r="K4" i="1" s="1"/>
  <c r="I63" i="9"/>
  <c r="O4" i="1" s="1"/>
  <c r="H63" i="9"/>
  <c r="J4" i="1" s="1"/>
  <c r="I62" i="9"/>
  <c r="N4" i="1" s="1"/>
  <c r="H62" i="9"/>
  <c r="I4" i="1" s="1"/>
  <c r="I61" i="9"/>
  <c r="M4" i="1" s="1"/>
  <c r="H61" i="9"/>
  <c r="H4" i="1" s="1"/>
  <c r="I58" i="9"/>
  <c r="H58" i="9"/>
  <c r="G57" i="9"/>
  <c r="G56" i="9"/>
  <c r="G55" i="9"/>
  <c r="BP47" i="9"/>
  <c r="BO47" i="9"/>
  <c r="BN47" i="9"/>
  <c r="BM47" i="9"/>
  <c r="BL47" i="9"/>
  <c r="BK47" i="9"/>
  <c r="BJ47" i="9"/>
  <c r="BI47" i="9"/>
  <c r="BH47" i="9"/>
  <c r="BG47" i="9"/>
  <c r="BP46" i="9"/>
  <c r="BO46" i="9"/>
  <c r="BN46" i="9"/>
  <c r="BM46" i="9"/>
  <c r="BL46" i="9"/>
  <c r="BK46" i="9"/>
  <c r="BJ46" i="9"/>
  <c r="BI46" i="9"/>
  <c r="BH46" i="9"/>
  <c r="BG46" i="9"/>
  <c r="BP45" i="9"/>
  <c r="BO45" i="9"/>
  <c r="BN45" i="9"/>
  <c r="BM45" i="9"/>
  <c r="BL45" i="9"/>
  <c r="BK45" i="9"/>
  <c r="BJ45" i="9"/>
  <c r="BI45" i="9"/>
  <c r="BH45" i="9"/>
  <c r="BG45" i="9"/>
  <c r="BP44" i="9"/>
  <c r="BO44" i="9"/>
  <c r="BN44" i="9"/>
  <c r="BM44" i="9"/>
  <c r="BL44" i="9"/>
  <c r="BK44" i="9"/>
  <c r="BJ44" i="9"/>
  <c r="BI44" i="9"/>
  <c r="BH44" i="9"/>
  <c r="BG44" i="9"/>
  <c r="BP29" i="9"/>
  <c r="BO29" i="9"/>
  <c r="BM29" i="9"/>
  <c r="BL29" i="9"/>
  <c r="BK29" i="9"/>
  <c r="BJ29" i="9"/>
  <c r="BI29" i="9"/>
  <c r="BG29" i="9"/>
  <c r="S29" i="9"/>
  <c r="R29" i="9"/>
  <c r="Q29" i="9"/>
  <c r="P29" i="9"/>
  <c r="O29" i="9"/>
  <c r="N29" i="9"/>
  <c r="BO28" i="9"/>
  <c r="BM28" i="9"/>
  <c r="BL28" i="9"/>
  <c r="BK28" i="9"/>
  <c r="BI28" i="9"/>
  <c r="BG28" i="9"/>
  <c r="S28" i="9"/>
  <c r="R28" i="9"/>
  <c r="Q28" i="9"/>
  <c r="P28" i="9"/>
  <c r="O28" i="9"/>
  <c r="N28" i="9"/>
  <c r="BO27" i="9"/>
  <c r="BM27" i="9"/>
  <c r="BK27" i="9"/>
  <c r="BI27" i="9"/>
  <c r="BG27" i="9"/>
  <c r="S27" i="9"/>
  <c r="R27" i="9"/>
  <c r="Q27" i="9"/>
  <c r="P27" i="9"/>
  <c r="O27" i="9"/>
  <c r="N27" i="9"/>
  <c r="BO26" i="9"/>
  <c r="BM26" i="9"/>
  <c r="BL26" i="9"/>
  <c r="BL27" i="9" s="1"/>
  <c r="BK26" i="9"/>
  <c r="BI26" i="9"/>
  <c r="BG26" i="9"/>
  <c r="S26" i="9"/>
  <c r="R26" i="9"/>
  <c r="Q26" i="9"/>
  <c r="P26" i="9"/>
  <c r="O26" i="9"/>
  <c r="N26" i="9"/>
  <c r="BO25" i="9"/>
  <c r="BM25" i="9"/>
  <c r="BK25" i="9"/>
  <c r="BJ25" i="9"/>
  <c r="BJ26" i="9" s="1"/>
  <c r="BJ27" i="9" s="1"/>
  <c r="BJ28" i="9" s="1"/>
  <c r="BI25" i="9"/>
  <c r="BG25" i="9"/>
  <c r="S25" i="9"/>
  <c r="R25" i="9"/>
  <c r="Q25" i="9"/>
  <c r="P25" i="9"/>
  <c r="O25" i="9"/>
  <c r="N25" i="9"/>
  <c r="BO24" i="9"/>
  <c r="BM24" i="9"/>
  <c r="BK24" i="9"/>
  <c r="BJ24" i="9"/>
  <c r="BI24" i="9"/>
  <c r="BG24" i="9"/>
  <c r="S24" i="9"/>
  <c r="R24" i="9"/>
  <c r="Q24" i="9"/>
  <c r="P24" i="9"/>
  <c r="O24" i="9"/>
  <c r="N24" i="9"/>
  <c r="BO23" i="9"/>
  <c r="BM23" i="9"/>
  <c r="BL23" i="9"/>
  <c r="BL24" i="9" s="1"/>
  <c r="BL25" i="9" s="1"/>
  <c r="BK23" i="9"/>
  <c r="BI23" i="9"/>
  <c r="BG23" i="9"/>
  <c r="S23" i="9"/>
  <c r="R23" i="9"/>
  <c r="Q23" i="9"/>
  <c r="P23" i="9"/>
  <c r="O23" i="9"/>
  <c r="N23" i="9"/>
  <c r="BO22" i="9"/>
  <c r="BM22" i="9"/>
  <c r="BL22" i="9"/>
  <c r="BK22" i="9"/>
  <c r="BI22" i="9"/>
  <c r="BG22" i="9"/>
  <c r="S22" i="9"/>
  <c r="R22" i="9"/>
  <c r="Q22" i="9"/>
  <c r="P22" i="9"/>
  <c r="O22" i="9"/>
  <c r="N22" i="9"/>
  <c r="BO21" i="9"/>
  <c r="BM21" i="9"/>
  <c r="BK21" i="9"/>
  <c r="BJ21" i="9"/>
  <c r="BJ22" i="9" s="1"/>
  <c r="BJ23" i="9" s="1"/>
  <c r="BI21" i="9"/>
  <c r="BG21" i="9"/>
  <c r="S21" i="9"/>
  <c r="R21" i="9"/>
  <c r="Q21" i="9"/>
  <c r="P21" i="9"/>
  <c r="O21" i="9"/>
  <c r="N21" i="9"/>
  <c r="BO20" i="9"/>
  <c r="BM20" i="9"/>
  <c r="BL20" i="9"/>
  <c r="BL21" i="9" s="1"/>
  <c r="BK20" i="9"/>
  <c r="BI20" i="9"/>
  <c r="BG20" i="9"/>
  <c r="S20" i="9"/>
  <c r="R20" i="9"/>
  <c r="Q20" i="9"/>
  <c r="P20" i="9"/>
  <c r="O20" i="9"/>
  <c r="N20" i="9"/>
  <c r="BO19" i="9"/>
  <c r="BM19" i="9"/>
  <c r="BK19" i="9"/>
  <c r="BJ19" i="9"/>
  <c r="BJ20" i="9" s="1"/>
  <c r="BI19" i="9"/>
  <c r="BG19" i="9"/>
  <c r="S19" i="9"/>
  <c r="R19" i="9"/>
  <c r="Q19" i="9"/>
  <c r="P19" i="9"/>
  <c r="O19" i="9"/>
  <c r="N19" i="9"/>
  <c r="BO18" i="9"/>
  <c r="BM18" i="9"/>
  <c r="BL18" i="9"/>
  <c r="BL19" i="9" s="1"/>
  <c r="BK18" i="9"/>
  <c r="BI18" i="9"/>
  <c r="BG18" i="9"/>
  <c r="S18" i="9"/>
  <c r="R18" i="9"/>
  <c r="Q18" i="9"/>
  <c r="P18" i="9"/>
  <c r="O18" i="9"/>
  <c r="N18" i="9"/>
  <c r="BO17" i="9"/>
  <c r="BM17" i="9"/>
  <c r="BK17" i="9"/>
  <c r="BJ17" i="9"/>
  <c r="BJ18" i="9" s="1"/>
  <c r="BI17" i="9"/>
  <c r="BG17" i="9"/>
  <c r="S17" i="9"/>
  <c r="R17" i="9"/>
  <c r="Q17" i="9"/>
  <c r="P17" i="9"/>
  <c r="O17" i="9"/>
  <c r="N17" i="9"/>
  <c r="BO16" i="9"/>
  <c r="BM16" i="9"/>
  <c r="BK16" i="9"/>
  <c r="BJ16" i="9"/>
  <c r="BI16" i="9"/>
  <c r="BG16" i="9"/>
  <c r="S16" i="9"/>
  <c r="R16" i="9"/>
  <c r="Q16" i="9"/>
  <c r="P16" i="9"/>
  <c r="O16" i="9"/>
  <c r="N16" i="9"/>
  <c r="BO15" i="9"/>
  <c r="BM15" i="9"/>
  <c r="BK15" i="9"/>
  <c r="BJ15" i="9"/>
  <c r="BI15" i="9"/>
  <c r="BG15" i="9"/>
  <c r="S15" i="9"/>
  <c r="R15" i="9"/>
  <c r="Q15" i="9"/>
  <c r="P15" i="9"/>
  <c r="O15" i="9"/>
  <c r="N15" i="9"/>
  <c r="BO14" i="9"/>
  <c r="BM14" i="9"/>
  <c r="BK14" i="9"/>
  <c r="BJ14" i="9"/>
  <c r="BI14" i="9"/>
  <c r="BG14" i="9"/>
  <c r="S14" i="9"/>
  <c r="R14" i="9"/>
  <c r="Q14" i="9"/>
  <c r="P14" i="9"/>
  <c r="O14" i="9"/>
  <c r="N14" i="9"/>
  <c r="BO13" i="9"/>
  <c r="BM13" i="9"/>
  <c r="BK13" i="9"/>
  <c r="BI13" i="9"/>
  <c r="BG13" i="9"/>
  <c r="S13" i="9"/>
  <c r="R13" i="9"/>
  <c r="Q13" i="9"/>
  <c r="P13" i="9"/>
  <c r="O13" i="9"/>
  <c r="N13" i="9"/>
  <c r="BO12" i="9"/>
  <c r="BM12" i="9"/>
  <c r="BK12" i="9"/>
  <c r="BJ12" i="9"/>
  <c r="BJ13" i="9" s="1"/>
  <c r="BI12" i="9"/>
  <c r="BG12" i="9"/>
  <c r="S12" i="9"/>
  <c r="R12" i="9"/>
  <c r="Q12" i="9"/>
  <c r="P12" i="9"/>
  <c r="O12" i="9"/>
  <c r="N12" i="9"/>
  <c r="BO11" i="9"/>
  <c r="BM11" i="9"/>
  <c r="BL11" i="9"/>
  <c r="BL12" i="9" s="1"/>
  <c r="BL13" i="9" s="1"/>
  <c r="BL14" i="9" s="1"/>
  <c r="BL15" i="9" s="1"/>
  <c r="BL16" i="9" s="1"/>
  <c r="BL17" i="9" s="1"/>
  <c r="BK11" i="9"/>
  <c r="BI11" i="9"/>
  <c r="BG11" i="9"/>
  <c r="S11" i="9"/>
  <c r="R11" i="9"/>
  <c r="Q11" i="9"/>
  <c r="P11" i="9"/>
  <c r="O11" i="9"/>
  <c r="N11" i="9"/>
  <c r="BO10" i="9"/>
  <c r="BM10" i="9"/>
  <c r="BL10" i="9"/>
  <c r="BK10" i="9"/>
  <c r="BI10" i="9"/>
  <c r="BG10" i="9"/>
  <c r="S10" i="9"/>
  <c r="R10" i="9"/>
  <c r="Q10" i="9"/>
  <c r="P10" i="9"/>
  <c r="O10" i="9"/>
  <c r="N10" i="9"/>
  <c r="BO9" i="9"/>
  <c r="BM9" i="9"/>
  <c r="BL9" i="9"/>
  <c r="BK9" i="9"/>
  <c r="BI9" i="9"/>
  <c r="BG9" i="9"/>
  <c r="S9" i="9"/>
  <c r="R9" i="9"/>
  <c r="Q9" i="9"/>
  <c r="P9" i="9"/>
  <c r="O9" i="9"/>
  <c r="N9" i="9"/>
  <c r="BP8" i="9"/>
  <c r="BP9" i="9" s="1"/>
  <c r="BP10" i="9" s="1"/>
  <c r="BP11" i="9" s="1"/>
  <c r="BP12" i="9" s="1"/>
  <c r="BP13" i="9" s="1"/>
  <c r="BP14" i="9" s="1"/>
  <c r="BP15" i="9" s="1"/>
  <c r="BP16" i="9" s="1"/>
  <c r="BP17" i="9" s="1"/>
  <c r="BP18" i="9" s="1"/>
  <c r="BP19" i="9" s="1"/>
  <c r="BP20" i="9" s="1"/>
  <c r="BP21" i="9" s="1"/>
  <c r="BP22" i="9" s="1"/>
  <c r="BP23" i="9" s="1"/>
  <c r="BP24" i="9" s="1"/>
  <c r="BP25" i="9" s="1"/>
  <c r="BP26" i="9" s="1"/>
  <c r="BP27" i="9" s="1"/>
  <c r="BP28" i="9" s="1"/>
  <c r="BO8" i="9"/>
  <c r="BM8" i="9"/>
  <c r="BL8" i="9"/>
  <c r="BK8" i="9"/>
  <c r="BJ8" i="9"/>
  <c r="BJ9" i="9" s="1"/>
  <c r="BJ10" i="9" s="1"/>
  <c r="BJ11" i="9" s="1"/>
  <c r="BI8" i="9"/>
  <c r="BG8" i="9"/>
  <c r="S8" i="9"/>
  <c r="R8" i="9"/>
  <c r="Q8" i="9"/>
  <c r="P8" i="9"/>
  <c r="O8" i="9"/>
  <c r="N8" i="9"/>
  <c r="BO7" i="9"/>
  <c r="BM7" i="9"/>
  <c r="BK7" i="9"/>
  <c r="BI7" i="9"/>
  <c r="BG7" i="9"/>
  <c r="S7" i="9"/>
  <c r="R7" i="9"/>
  <c r="Q7" i="9"/>
  <c r="P7" i="9"/>
  <c r="O7" i="9"/>
  <c r="N7" i="9"/>
  <c r="BO6" i="9"/>
  <c r="BM6" i="9"/>
  <c r="BL6" i="9"/>
  <c r="BL7" i="9" s="1"/>
  <c r="BK6" i="9"/>
  <c r="BI6" i="9"/>
  <c r="BG6" i="9"/>
  <c r="S6" i="9"/>
  <c r="R6" i="9"/>
  <c r="Q6" i="9"/>
  <c r="P6" i="9"/>
  <c r="O6" i="9"/>
  <c r="N6" i="9"/>
  <c r="BO5" i="9"/>
  <c r="BM5" i="9"/>
  <c r="BL5" i="9"/>
  <c r="BK5" i="9"/>
  <c r="BI5" i="9"/>
  <c r="BG5" i="9"/>
  <c r="S5" i="9"/>
  <c r="R5" i="9"/>
  <c r="Q5" i="9"/>
  <c r="P5" i="9"/>
  <c r="O5" i="9"/>
  <c r="N5" i="9"/>
  <c r="BO4" i="9"/>
  <c r="BM4" i="9"/>
  <c r="BK4" i="9"/>
  <c r="BJ4" i="9"/>
  <c r="BJ5" i="9" s="1"/>
  <c r="BJ6" i="9" s="1"/>
  <c r="BJ7" i="9" s="1"/>
  <c r="BI4" i="9"/>
  <c r="BG4" i="9"/>
  <c r="S4" i="9"/>
  <c r="R4" i="9"/>
  <c r="Q4" i="9"/>
  <c r="P4" i="9"/>
  <c r="O4" i="9"/>
  <c r="N4" i="9"/>
  <c r="BO3" i="9"/>
  <c r="BM3" i="9"/>
  <c r="BK3" i="9"/>
  <c r="BJ3" i="9"/>
  <c r="BI3" i="9"/>
  <c r="BG3" i="9"/>
  <c r="S3" i="9"/>
  <c r="R3" i="9"/>
  <c r="Q3" i="9"/>
  <c r="P3" i="9"/>
  <c r="O3" i="9"/>
  <c r="N3" i="9"/>
  <c r="B3" i="9"/>
  <c r="C3" i="9" s="1"/>
  <c r="BP2" i="9"/>
  <c r="BP3" i="9" s="1"/>
  <c r="BP4" i="9" s="1"/>
  <c r="BP5" i="9" s="1"/>
  <c r="BP6" i="9" s="1"/>
  <c r="BP7" i="9" s="1"/>
  <c r="BO2" i="9"/>
  <c r="BN2" i="9"/>
  <c r="BN3" i="9" s="1"/>
  <c r="BN4" i="9" s="1"/>
  <c r="BN5" i="9" s="1"/>
  <c r="BN6" i="9" s="1"/>
  <c r="BN7" i="9" s="1"/>
  <c r="BN8" i="9" s="1"/>
  <c r="BN9" i="9" s="1"/>
  <c r="BN10" i="9" s="1"/>
  <c r="BN11" i="9" s="1"/>
  <c r="BN12" i="9" s="1"/>
  <c r="BN13" i="9" s="1"/>
  <c r="BN14" i="9" s="1"/>
  <c r="BN15" i="9" s="1"/>
  <c r="BN16" i="9" s="1"/>
  <c r="BN17" i="9" s="1"/>
  <c r="BN18" i="9" s="1"/>
  <c r="BN19" i="9" s="1"/>
  <c r="BN20" i="9" s="1"/>
  <c r="BN21" i="9" s="1"/>
  <c r="BN22" i="9" s="1"/>
  <c r="BN23" i="9" s="1"/>
  <c r="BN24" i="9" s="1"/>
  <c r="BN25" i="9" s="1"/>
  <c r="BN26" i="9" s="1"/>
  <c r="BN27" i="9" s="1"/>
  <c r="BN28" i="9" s="1"/>
  <c r="BN29" i="9" s="1"/>
  <c r="BM2" i="9"/>
  <c r="BL2" i="9"/>
  <c r="BL3" i="9" s="1"/>
  <c r="BL4" i="9" s="1"/>
  <c r="BK2" i="9"/>
  <c r="BJ2" i="9"/>
  <c r="BI2" i="9"/>
  <c r="BH2" i="9"/>
  <c r="BH3" i="9" s="1"/>
  <c r="BH4" i="9" s="1"/>
  <c r="BH5" i="9" s="1"/>
  <c r="BH6" i="9" s="1"/>
  <c r="BH7" i="9" s="1"/>
  <c r="BH8" i="9" s="1"/>
  <c r="BH9" i="9" s="1"/>
  <c r="BH10" i="9" s="1"/>
  <c r="BH11" i="9" s="1"/>
  <c r="BH12" i="9" s="1"/>
  <c r="BH13" i="9" s="1"/>
  <c r="BH14" i="9" s="1"/>
  <c r="BH15" i="9" s="1"/>
  <c r="BH16" i="9" s="1"/>
  <c r="BH17" i="9" s="1"/>
  <c r="BH18" i="9" s="1"/>
  <c r="BH19" i="9" s="1"/>
  <c r="BH20" i="9" s="1"/>
  <c r="BH21" i="9" s="1"/>
  <c r="BH22" i="9" s="1"/>
  <c r="BH23" i="9" s="1"/>
  <c r="BH24" i="9" s="1"/>
  <c r="BH25" i="9" s="1"/>
  <c r="BH26" i="9" s="1"/>
  <c r="BH27" i="9" s="1"/>
  <c r="BH28" i="9" s="1"/>
  <c r="BH29" i="9" s="1"/>
  <c r="BG2" i="9"/>
  <c r="S2" i="9"/>
  <c r="R2" i="9"/>
  <c r="Q2" i="9"/>
  <c r="P2" i="9"/>
  <c r="O2" i="9"/>
  <c r="N2" i="9"/>
  <c r="C2" i="9"/>
  <c r="S5" i="1" l="1"/>
  <c r="U5" i="1"/>
  <c r="S6" i="1"/>
  <c r="T19" i="11"/>
  <c r="U6" i="1"/>
  <c r="G4" i="1"/>
  <c r="C5" i="15"/>
  <c r="B6" i="15"/>
  <c r="T4" i="1"/>
  <c r="V4" i="1"/>
  <c r="U4" i="1"/>
  <c r="R5" i="1"/>
  <c r="T5" i="1"/>
  <c r="V5" i="1"/>
  <c r="C4" i="13"/>
  <c r="B5" i="13"/>
  <c r="B5" i="12"/>
  <c r="C4" i="12"/>
  <c r="R6" i="1"/>
  <c r="T17" i="11"/>
  <c r="T26" i="11"/>
  <c r="T18" i="11"/>
  <c r="T5" i="11"/>
  <c r="T14" i="11"/>
  <c r="T10" i="11"/>
  <c r="T6" i="11"/>
  <c r="T34" i="11"/>
  <c r="T30" i="11"/>
  <c r="T39" i="11"/>
  <c r="T35" i="11"/>
  <c r="T27" i="11"/>
  <c r="T22" i="11"/>
  <c r="T4" i="11"/>
  <c r="T23" i="11"/>
  <c r="T21" i="11"/>
  <c r="T38" i="11"/>
  <c r="T33" i="11"/>
  <c r="T31" i="11"/>
  <c r="T25" i="11"/>
  <c r="T13" i="11"/>
  <c r="T11" i="11"/>
  <c r="T7" i="11"/>
  <c r="T28" i="11"/>
  <c r="T20" i="11"/>
  <c r="T37" i="11"/>
  <c r="T29" i="11"/>
  <c r="T15" i="11"/>
  <c r="T12" i="11"/>
  <c r="T9" i="11"/>
  <c r="T32" i="11"/>
  <c r="T16" i="11"/>
  <c r="T36" i="11"/>
  <c r="T24" i="11"/>
  <c r="T8" i="11"/>
  <c r="T2" i="11"/>
  <c r="C3" i="11"/>
  <c r="G6" i="1"/>
  <c r="R7" i="1"/>
  <c r="T3" i="11"/>
  <c r="B5" i="11"/>
  <c r="B6" i="11" s="1"/>
  <c r="G5" i="1"/>
  <c r="T41" i="10"/>
  <c r="T39" i="10"/>
  <c r="T37" i="10"/>
  <c r="T35" i="10"/>
  <c r="T3" i="10"/>
  <c r="T5" i="10"/>
  <c r="T8" i="10"/>
  <c r="T11" i="10"/>
  <c r="T14" i="10"/>
  <c r="T16" i="10"/>
  <c r="T20" i="10"/>
  <c r="T25" i="10"/>
  <c r="T18" i="10"/>
  <c r="T28" i="10"/>
  <c r="T40" i="10"/>
  <c r="T38" i="10"/>
  <c r="T36" i="10"/>
  <c r="T2" i="10"/>
  <c r="T4" i="10"/>
  <c r="T6" i="10"/>
  <c r="T9" i="10"/>
  <c r="T15" i="10"/>
  <c r="T17" i="10"/>
  <c r="T19" i="10"/>
  <c r="T24" i="10"/>
  <c r="T26" i="10"/>
  <c r="T29" i="10"/>
  <c r="T7" i="10"/>
  <c r="T10" i="10"/>
  <c r="T13" i="10"/>
  <c r="T22" i="10"/>
  <c r="T27" i="10"/>
  <c r="T33" i="10"/>
  <c r="T31" i="10"/>
  <c r="T12" i="10"/>
  <c r="T21" i="10"/>
  <c r="T23" i="10"/>
  <c r="T34" i="10"/>
  <c r="T32" i="10"/>
  <c r="T30" i="10"/>
  <c r="B4" i="10"/>
  <c r="R8" i="1"/>
  <c r="S4" i="1"/>
  <c r="R4" i="1"/>
  <c r="T13" i="9"/>
  <c r="T2" i="9"/>
  <c r="T4" i="9"/>
  <c r="T22" i="9"/>
  <c r="T25" i="9"/>
  <c r="T6" i="9"/>
  <c r="T8" i="9"/>
  <c r="T9" i="9"/>
  <c r="T20" i="9"/>
  <c r="T27" i="9"/>
  <c r="T3" i="9"/>
  <c r="T10" i="9"/>
  <c r="T23" i="9"/>
  <c r="T24" i="9"/>
  <c r="T26" i="9"/>
  <c r="T29" i="9"/>
  <c r="T17" i="9"/>
  <c r="T19" i="9"/>
  <c r="T5" i="9"/>
  <c r="T7" i="9"/>
  <c r="T11" i="9"/>
  <c r="T15" i="9"/>
  <c r="T12" i="9"/>
  <c r="T14" i="9"/>
  <c r="T16" i="9"/>
  <c r="T18" i="9"/>
  <c r="T21" i="9"/>
  <c r="T28" i="9"/>
  <c r="B4" i="9"/>
  <c r="I65" i="8"/>
  <c r="Q3" i="1" s="1"/>
  <c r="H65" i="8"/>
  <c r="L3" i="1" s="1"/>
  <c r="I64" i="8"/>
  <c r="P3" i="1" s="1"/>
  <c r="H64" i="8"/>
  <c r="K3" i="1" s="1"/>
  <c r="I63" i="8"/>
  <c r="O3" i="1" s="1"/>
  <c r="H63" i="8"/>
  <c r="J3" i="1" s="1"/>
  <c r="I62" i="8"/>
  <c r="N3" i="1" s="1"/>
  <c r="H62" i="8"/>
  <c r="I3" i="1" s="1"/>
  <c r="I61" i="8"/>
  <c r="M3" i="1" s="1"/>
  <c r="H61" i="8"/>
  <c r="H3" i="1" s="1"/>
  <c r="I58" i="8"/>
  <c r="H58" i="8"/>
  <c r="G57" i="8"/>
  <c r="G56" i="8"/>
  <c r="G55" i="8"/>
  <c r="BP47" i="8"/>
  <c r="BO47" i="8"/>
  <c r="BN47" i="8"/>
  <c r="BM47" i="8"/>
  <c r="BL47" i="8"/>
  <c r="BK47" i="8"/>
  <c r="BJ47" i="8"/>
  <c r="BI47" i="8"/>
  <c r="BH47" i="8"/>
  <c r="BG47" i="8"/>
  <c r="BP46" i="8"/>
  <c r="BO46" i="8"/>
  <c r="BN46" i="8"/>
  <c r="BM46" i="8"/>
  <c r="BL46" i="8"/>
  <c r="BK46" i="8"/>
  <c r="BJ46" i="8"/>
  <c r="BI46" i="8"/>
  <c r="BH46" i="8"/>
  <c r="BG46" i="8"/>
  <c r="BP45" i="8"/>
  <c r="BO45" i="8"/>
  <c r="BN45" i="8"/>
  <c r="BM45" i="8"/>
  <c r="BL45" i="8"/>
  <c r="BK45" i="8"/>
  <c r="BJ45" i="8"/>
  <c r="BI45" i="8"/>
  <c r="BH45" i="8"/>
  <c r="BG45" i="8"/>
  <c r="BP44" i="8"/>
  <c r="BO44" i="8"/>
  <c r="BN44" i="8"/>
  <c r="BM44" i="8"/>
  <c r="BL44" i="8"/>
  <c r="BK44" i="8"/>
  <c r="BJ44" i="8"/>
  <c r="BI44" i="8"/>
  <c r="BH44" i="8"/>
  <c r="BG44" i="8"/>
  <c r="BO43" i="8"/>
  <c r="BM43" i="8"/>
  <c r="BK43" i="8"/>
  <c r="BJ43" i="8"/>
  <c r="BI43" i="8"/>
  <c r="BG43" i="8"/>
  <c r="S43" i="8"/>
  <c r="R43" i="8"/>
  <c r="Q43" i="8"/>
  <c r="P43" i="8"/>
  <c r="O43" i="8"/>
  <c r="N43" i="8"/>
  <c r="BO42" i="8"/>
  <c r="BN42" i="8"/>
  <c r="BN43" i="8" s="1"/>
  <c r="BM42" i="8"/>
  <c r="BK42" i="8"/>
  <c r="BJ42" i="8"/>
  <c r="BI42" i="8"/>
  <c r="BH42" i="8"/>
  <c r="BH43" i="8" s="1"/>
  <c r="BG42" i="8"/>
  <c r="S42" i="8"/>
  <c r="R42" i="8"/>
  <c r="Q42" i="8"/>
  <c r="P42" i="8"/>
  <c r="O42" i="8"/>
  <c r="N42" i="8"/>
  <c r="BO41" i="8"/>
  <c r="BM41" i="8"/>
  <c r="BK41" i="8"/>
  <c r="BI41" i="8"/>
  <c r="BH41" i="8"/>
  <c r="BG41" i="8"/>
  <c r="S41" i="8"/>
  <c r="R41" i="8"/>
  <c r="Q41" i="8"/>
  <c r="P41" i="8"/>
  <c r="O41" i="8"/>
  <c r="N41" i="8"/>
  <c r="BO40" i="8"/>
  <c r="BM40" i="8"/>
  <c r="BL40" i="8"/>
  <c r="BL41" i="8" s="1"/>
  <c r="BL42" i="8" s="1"/>
  <c r="BL43" i="8" s="1"/>
  <c r="BK40" i="8"/>
  <c r="BI40" i="8"/>
  <c r="BG40" i="8"/>
  <c r="S40" i="8"/>
  <c r="R40" i="8"/>
  <c r="Q40" i="8"/>
  <c r="P40" i="8"/>
  <c r="O40" i="8"/>
  <c r="N40" i="8"/>
  <c r="BO39" i="8"/>
  <c r="BN39" i="8"/>
  <c r="BN40" i="8" s="1"/>
  <c r="BN41" i="8" s="1"/>
  <c r="BM39" i="8"/>
  <c r="BK39" i="8"/>
  <c r="BJ39" i="8"/>
  <c r="BJ40" i="8" s="1"/>
  <c r="BJ41" i="8" s="1"/>
  <c r="BI39" i="8"/>
  <c r="BH39" i="8"/>
  <c r="BH40" i="8" s="1"/>
  <c r="BG39" i="8"/>
  <c r="S39" i="8"/>
  <c r="R39" i="8"/>
  <c r="Q39" i="8"/>
  <c r="P39" i="8"/>
  <c r="O39" i="8"/>
  <c r="N39" i="8"/>
  <c r="BO38" i="8"/>
  <c r="BM38" i="8"/>
  <c r="BK38" i="8"/>
  <c r="BI38" i="8"/>
  <c r="BH38" i="8"/>
  <c r="BG38" i="8"/>
  <c r="S38" i="8"/>
  <c r="R38" i="8"/>
  <c r="Q38" i="8"/>
  <c r="P38" i="8"/>
  <c r="O38" i="8"/>
  <c r="N38" i="8"/>
  <c r="BO37" i="8"/>
  <c r="BM37" i="8"/>
  <c r="BK37" i="8"/>
  <c r="BJ37" i="8"/>
  <c r="BJ38" i="8" s="1"/>
  <c r="BI37" i="8"/>
  <c r="BG37" i="8"/>
  <c r="S37" i="8"/>
  <c r="R37" i="8"/>
  <c r="Q37" i="8"/>
  <c r="P37" i="8"/>
  <c r="O37" i="8"/>
  <c r="N37" i="8"/>
  <c r="BO36" i="8"/>
  <c r="BM36" i="8"/>
  <c r="BK36" i="8"/>
  <c r="BI36" i="8"/>
  <c r="BH36" i="8"/>
  <c r="BH37" i="8" s="1"/>
  <c r="BG36" i="8"/>
  <c r="S36" i="8"/>
  <c r="R36" i="8"/>
  <c r="Q36" i="8"/>
  <c r="P36" i="8"/>
  <c r="O36" i="8"/>
  <c r="N36" i="8"/>
  <c r="BO35" i="8"/>
  <c r="BM35" i="8"/>
  <c r="BK35" i="8"/>
  <c r="BI35" i="8"/>
  <c r="BH35" i="8"/>
  <c r="BG35" i="8"/>
  <c r="S35" i="8"/>
  <c r="R35" i="8"/>
  <c r="Q35" i="8"/>
  <c r="P35" i="8"/>
  <c r="O35" i="8"/>
  <c r="N35" i="8"/>
  <c r="BO34" i="8"/>
  <c r="BN34" i="8"/>
  <c r="BN35" i="8" s="1"/>
  <c r="BN36" i="8" s="1"/>
  <c r="BN37" i="8" s="1"/>
  <c r="BN38" i="8" s="1"/>
  <c r="BM34" i="8"/>
  <c r="BK34" i="8"/>
  <c r="BJ34" i="8"/>
  <c r="BJ35" i="8" s="1"/>
  <c r="BJ36" i="8" s="1"/>
  <c r="BI34" i="8"/>
  <c r="BH34" i="8"/>
  <c r="BG34" i="8"/>
  <c r="S34" i="8"/>
  <c r="R34" i="8"/>
  <c r="Q34" i="8"/>
  <c r="P34" i="8"/>
  <c r="O34" i="8"/>
  <c r="N34" i="8"/>
  <c r="BO33" i="8"/>
  <c r="BM33" i="8"/>
  <c r="BK33" i="8"/>
  <c r="BJ33" i="8"/>
  <c r="BI33" i="8"/>
  <c r="BG33" i="8"/>
  <c r="S33" i="8"/>
  <c r="R33" i="8"/>
  <c r="Q33" i="8"/>
  <c r="P33" i="8"/>
  <c r="O33" i="8"/>
  <c r="N33" i="8"/>
  <c r="BO32" i="8"/>
  <c r="BM32" i="8"/>
  <c r="BK32" i="8"/>
  <c r="BI32" i="8"/>
  <c r="BH32" i="8"/>
  <c r="BH33" i="8" s="1"/>
  <c r="BG32" i="8"/>
  <c r="S32" i="8"/>
  <c r="R32" i="8"/>
  <c r="Q32" i="8"/>
  <c r="P32" i="8"/>
  <c r="O32" i="8"/>
  <c r="N32" i="8"/>
  <c r="BO31" i="8"/>
  <c r="BM31" i="8"/>
  <c r="BK31" i="8"/>
  <c r="BJ31" i="8"/>
  <c r="BJ32" i="8" s="1"/>
  <c r="BI31" i="8"/>
  <c r="BG31" i="8"/>
  <c r="S31" i="8"/>
  <c r="R31" i="8"/>
  <c r="Q31" i="8"/>
  <c r="P31" i="8"/>
  <c r="O31" i="8"/>
  <c r="N31" i="8"/>
  <c r="BO30" i="8"/>
  <c r="BM30" i="8"/>
  <c r="BK30" i="8"/>
  <c r="BI30" i="8"/>
  <c r="BH30" i="8"/>
  <c r="BH31" i="8" s="1"/>
  <c r="BG30" i="8"/>
  <c r="S30" i="8"/>
  <c r="R30" i="8"/>
  <c r="Q30" i="8"/>
  <c r="P30" i="8"/>
  <c r="O30" i="8"/>
  <c r="N30" i="8"/>
  <c r="BP29" i="8"/>
  <c r="BP30" i="8" s="1"/>
  <c r="BP31" i="8" s="1"/>
  <c r="BP32" i="8" s="1"/>
  <c r="BP33" i="8" s="1"/>
  <c r="BP34" i="8" s="1"/>
  <c r="BP35" i="8" s="1"/>
  <c r="BP36" i="8" s="1"/>
  <c r="BP37" i="8" s="1"/>
  <c r="BP38" i="8" s="1"/>
  <c r="BP39" i="8" s="1"/>
  <c r="BP40" i="8" s="1"/>
  <c r="BP41" i="8" s="1"/>
  <c r="BP42" i="8" s="1"/>
  <c r="BP43" i="8" s="1"/>
  <c r="BO29" i="8"/>
  <c r="BM29" i="8"/>
  <c r="BL29" i="8"/>
  <c r="BL30" i="8" s="1"/>
  <c r="BL31" i="8" s="1"/>
  <c r="BL32" i="8" s="1"/>
  <c r="BL33" i="8" s="1"/>
  <c r="BL34" i="8" s="1"/>
  <c r="BL35" i="8" s="1"/>
  <c r="BL36" i="8" s="1"/>
  <c r="BL37" i="8" s="1"/>
  <c r="BL38" i="8" s="1"/>
  <c r="BL39" i="8" s="1"/>
  <c r="BK29" i="8"/>
  <c r="BJ29" i="8"/>
  <c r="BJ30" i="8" s="1"/>
  <c r="BI29" i="8"/>
  <c r="BG29" i="8"/>
  <c r="S29" i="8"/>
  <c r="R29" i="8"/>
  <c r="Q29" i="8"/>
  <c r="P29" i="8"/>
  <c r="O29" i="8"/>
  <c r="N29" i="8"/>
  <c r="BO28" i="8"/>
  <c r="BM28" i="8"/>
  <c r="BL28" i="8"/>
  <c r="BK28" i="8"/>
  <c r="BI28" i="8"/>
  <c r="BH28" i="8"/>
  <c r="BH29" i="8" s="1"/>
  <c r="BG28" i="8"/>
  <c r="S28" i="8"/>
  <c r="R28" i="8"/>
  <c r="Q28" i="8"/>
  <c r="P28" i="8"/>
  <c r="O28" i="8"/>
  <c r="N28" i="8"/>
  <c r="BO27" i="8"/>
  <c r="BN27" i="8"/>
  <c r="BN28" i="8" s="1"/>
  <c r="BN29" i="8" s="1"/>
  <c r="BN30" i="8" s="1"/>
  <c r="BN31" i="8" s="1"/>
  <c r="BN32" i="8" s="1"/>
  <c r="BN33" i="8" s="1"/>
  <c r="BM27" i="8"/>
  <c r="BK27" i="8"/>
  <c r="BJ27" i="8"/>
  <c r="BJ28" i="8" s="1"/>
  <c r="BI27" i="8"/>
  <c r="BH27" i="8"/>
  <c r="BG27" i="8"/>
  <c r="S27" i="8"/>
  <c r="R27" i="8"/>
  <c r="Q27" i="8"/>
  <c r="P27" i="8"/>
  <c r="O27" i="8"/>
  <c r="N27" i="8"/>
  <c r="BO26" i="8"/>
  <c r="BM26" i="8"/>
  <c r="BL26" i="8"/>
  <c r="BL27" i="8" s="1"/>
  <c r="BK26" i="8"/>
  <c r="BI26" i="8"/>
  <c r="BG26" i="8"/>
  <c r="S26" i="8"/>
  <c r="R26" i="8"/>
  <c r="Q26" i="8"/>
  <c r="P26" i="8"/>
  <c r="O26" i="8"/>
  <c r="N26" i="8"/>
  <c r="BO25" i="8"/>
  <c r="BN25" i="8"/>
  <c r="BN26" i="8" s="1"/>
  <c r="BM25" i="8"/>
  <c r="BK25" i="8"/>
  <c r="BJ25" i="8"/>
  <c r="BJ26" i="8" s="1"/>
  <c r="BI25" i="8"/>
  <c r="BH25" i="8"/>
  <c r="BH26" i="8" s="1"/>
  <c r="BG25" i="8"/>
  <c r="S25" i="8"/>
  <c r="R25" i="8"/>
  <c r="Q25" i="8"/>
  <c r="P25" i="8"/>
  <c r="O25" i="8"/>
  <c r="N25" i="8"/>
  <c r="BO24" i="8"/>
  <c r="BM24" i="8"/>
  <c r="BK24" i="8"/>
  <c r="BI24" i="8"/>
  <c r="BG24" i="8"/>
  <c r="S24" i="8"/>
  <c r="R24" i="8"/>
  <c r="Q24" i="8"/>
  <c r="P24" i="8"/>
  <c r="O24" i="8"/>
  <c r="N24" i="8"/>
  <c r="BO23" i="8"/>
  <c r="BM23" i="8"/>
  <c r="BL23" i="8"/>
  <c r="BL24" i="8" s="1"/>
  <c r="BL25" i="8" s="1"/>
  <c r="BK23" i="8"/>
  <c r="BI23" i="8"/>
  <c r="BH23" i="8"/>
  <c r="BH24" i="8" s="1"/>
  <c r="BG23" i="8"/>
  <c r="S23" i="8"/>
  <c r="R23" i="8"/>
  <c r="Q23" i="8"/>
  <c r="P23" i="8"/>
  <c r="O23" i="8"/>
  <c r="N23" i="8"/>
  <c r="BO22" i="8"/>
  <c r="BM22" i="8"/>
  <c r="BK22" i="8"/>
  <c r="BI22" i="8"/>
  <c r="BH22" i="8"/>
  <c r="BG22" i="8"/>
  <c r="S22" i="8"/>
  <c r="R22" i="8"/>
  <c r="Q22" i="8"/>
  <c r="P22" i="8"/>
  <c r="O22" i="8"/>
  <c r="N22" i="8"/>
  <c r="BO21" i="8"/>
  <c r="BM21" i="8"/>
  <c r="BK21" i="8"/>
  <c r="BJ21" i="8"/>
  <c r="BJ22" i="8" s="1"/>
  <c r="BJ23" i="8" s="1"/>
  <c r="BJ24" i="8" s="1"/>
  <c r="BI21" i="8"/>
  <c r="BG21" i="8"/>
  <c r="S21" i="8"/>
  <c r="R21" i="8"/>
  <c r="Q21" i="8"/>
  <c r="P21" i="8"/>
  <c r="O21" i="8"/>
  <c r="N21" i="8"/>
  <c r="BO20" i="8"/>
  <c r="BM20" i="8"/>
  <c r="BL20" i="8"/>
  <c r="BL21" i="8" s="1"/>
  <c r="BL22" i="8" s="1"/>
  <c r="BK20" i="8"/>
  <c r="BI20" i="8"/>
  <c r="BH20" i="8"/>
  <c r="BH21" i="8" s="1"/>
  <c r="BG20" i="8"/>
  <c r="S20" i="8"/>
  <c r="R20" i="8"/>
  <c r="Q20" i="8"/>
  <c r="P20" i="8"/>
  <c r="O20" i="8"/>
  <c r="N20" i="8"/>
  <c r="BO19" i="8"/>
  <c r="BN19" i="8"/>
  <c r="BN20" i="8" s="1"/>
  <c r="BN21" i="8" s="1"/>
  <c r="BN22" i="8" s="1"/>
  <c r="BN23" i="8" s="1"/>
  <c r="BN24" i="8" s="1"/>
  <c r="BM19" i="8"/>
  <c r="BK19" i="8"/>
  <c r="BJ19" i="8"/>
  <c r="BJ20" i="8" s="1"/>
  <c r="BI19" i="8"/>
  <c r="BH19" i="8"/>
  <c r="BG19" i="8"/>
  <c r="S19" i="8"/>
  <c r="R19" i="8"/>
  <c r="Q19" i="8"/>
  <c r="P19" i="8"/>
  <c r="O19" i="8"/>
  <c r="N19" i="8"/>
  <c r="BO18" i="8"/>
  <c r="BM18" i="8"/>
  <c r="BL18" i="8"/>
  <c r="BL19" i="8" s="1"/>
  <c r="BK18" i="8"/>
  <c r="BI18" i="8"/>
  <c r="BG18" i="8"/>
  <c r="S18" i="8"/>
  <c r="R18" i="8"/>
  <c r="Q18" i="8"/>
  <c r="P18" i="8"/>
  <c r="O18" i="8"/>
  <c r="N18" i="8"/>
  <c r="BO17" i="8"/>
  <c r="BM17" i="8"/>
  <c r="BK17" i="8"/>
  <c r="BI17" i="8"/>
  <c r="BH17" i="8"/>
  <c r="BH18" i="8" s="1"/>
  <c r="BG17" i="8"/>
  <c r="S17" i="8"/>
  <c r="R17" i="8"/>
  <c r="Q17" i="8"/>
  <c r="P17" i="8"/>
  <c r="O17" i="8"/>
  <c r="N17" i="8"/>
  <c r="BO16" i="8"/>
  <c r="BM16" i="8"/>
  <c r="BK16" i="8"/>
  <c r="BI16" i="8"/>
  <c r="BH16" i="8"/>
  <c r="BG16" i="8"/>
  <c r="S16" i="8"/>
  <c r="R16" i="8"/>
  <c r="Q16" i="8"/>
  <c r="P16" i="8"/>
  <c r="O16" i="8"/>
  <c r="N16" i="8"/>
  <c r="BO15" i="8"/>
  <c r="BM15" i="8"/>
  <c r="BK15" i="8"/>
  <c r="BJ15" i="8"/>
  <c r="BJ16" i="8" s="1"/>
  <c r="BJ17" i="8" s="1"/>
  <c r="BJ18" i="8" s="1"/>
  <c r="BI15" i="8"/>
  <c r="BG15" i="8"/>
  <c r="S15" i="8"/>
  <c r="R15" i="8"/>
  <c r="Q15" i="8"/>
  <c r="P15" i="8"/>
  <c r="O15" i="8"/>
  <c r="N15" i="8"/>
  <c r="BO14" i="8"/>
  <c r="BM14" i="8"/>
  <c r="BK14" i="8"/>
  <c r="BJ14" i="8"/>
  <c r="BI14" i="8"/>
  <c r="BG14" i="8"/>
  <c r="S14" i="8"/>
  <c r="R14" i="8"/>
  <c r="Q14" i="8"/>
  <c r="P14" i="8"/>
  <c r="O14" i="8"/>
  <c r="N14" i="8"/>
  <c r="BO13" i="8"/>
  <c r="BN13" i="8"/>
  <c r="BN14" i="8" s="1"/>
  <c r="BN15" i="8" s="1"/>
  <c r="BN16" i="8" s="1"/>
  <c r="BN17" i="8" s="1"/>
  <c r="BN18" i="8" s="1"/>
  <c r="BM13" i="8"/>
  <c r="BK13" i="8"/>
  <c r="BJ13" i="8"/>
  <c r="BI13" i="8"/>
  <c r="BH13" i="8"/>
  <c r="BH14" i="8" s="1"/>
  <c r="BH15" i="8" s="1"/>
  <c r="BG13" i="8"/>
  <c r="S13" i="8"/>
  <c r="R13" i="8"/>
  <c r="Q13" i="8"/>
  <c r="P13" i="8"/>
  <c r="O13" i="8"/>
  <c r="N13" i="8"/>
  <c r="BO12" i="8"/>
  <c r="BM12" i="8"/>
  <c r="BK12" i="8"/>
  <c r="BI12" i="8"/>
  <c r="BH12" i="8"/>
  <c r="BG12" i="8"/>
  <c r="S12" i="8"/>
  <c r="R12" i="8"/>
  <c r="Q12" i="8"/>
  <c r="P12" i="8"/>
  <c r="O12" i="8"/>
  <c r="N12" i="8"/>
  <c r="BO11" i="8"/>
  <c r="BM11" i="8"/>
  <c r="BK11" i="8"/>
  <c r="BI11" i="8"/>
  <c r="BH11" i="8"/>
  <c r="BG11" i="8"/>
  <c r="S11" i="8"/>
  <c r="R11" i="8"/>
  <c r="Q11" i="8"/>
  <c r="P11" i="8"/>
  <c r="O11" i="8"/>
  <c r="N11" i="8"/>
  <c r="BP10" i="8"/>
  <c r="BP11" i="8" s="1"/>
  <c r="BP12" i="8" s="1"/>
  <c r="BP13" i="8" s="1"/>
  <c r="BP14" i="8" s="1"/>
  <c r="BP15" i="8" s="1"/>
  <c r="BP16" i="8" s="1"/>
  <c r="BP17" i="8" s="1"/>
  <c r="BP18" i="8" s="1"/>
  <c r="BP19" i="8" s="1"/>
  <c r="BP20" i="8" s="1"/>
  <c r="BP21" i="8" s="1"/>
  <c r="BP22" i="8" s="1"/>
  <c r="BP23" i="8" s="1"/>
  <c r="BP24" i="8" s="1"/>
  <c r="BP25" i="8" s="1"/>
  <c r="BP26" i="8" s="1"/>
  <c r="BP27" i="8" s="1"/>
  <c r="BP28" i="8" s="1"/>
  <c r="BO10" i="8"/>
  <c r="BM10" i="8"/>
  <c r="BL10" i="8"/>
  <c r="BL11" i="8" s="1"/>
  <c r="BL12" i="8" s="1"/>
  <c r="BL13" i="8" s="1"/>
  <c r="BL14" i="8" s="1"/>
  <c r="BL15" i="8" s="1"/>
  <c r="BL16" i="8" s="1"/>
  <c r="BL17" i="8" s="1"/>
  <c r="BK10" i="8"/>
  <c r="BJ10" i="8"/>
  <c r="BJ11" i="8" s="1"/>
  <c r="BJ12" i="8" s="1"/>
  <c r="BI10" i="8"/>
  <c r="BG10" i="8"/>
  <c r="S10" i="8"/>
  <c r="R10" i="8"/>
  <c r="Q10" i="8"/>
  <c r="P10" i="8"/>
  <c r="O10" i="8"/>
  <c r="N10" i="8"/>
  <c r="BO9" i="8"/>
  <c r="BM9" i="8"/>
  <c r="BK9" i="8"/>
  <c r="BI9" i="8"/>
  <c r="BH9" i="8"/>
  <c r="BH10" i="8" s="1"/>
  <c r="BG9" i="8"/>
  <c r="S9" i="8"/>
  <c r="R9" i="8"/>
  <c r="Q9" i="8"/>
  <c r="P9" i="8"/>
  <c r="O9" i="8"/>
  <c r="N9" i="8"/>
  <c r="BP8" i="8"/>
  <c r="BP9" i="8" s="1"/>
  <c r="BO8" i="8"/>
  <c r="BM8" i="8"/>
  <c r="BL8" i="8"/>
  <c r="BL9" i="8" s="1"/>
  <c r="BK8" i="8"/>
  <c r="BJ8" i="8"/>
  <c r="BJ9" i="8" s="1"/>
  <c r="BI8" i="8"/>
  <c r="BG8" i="8"/>
  <c r="S8" i="8"/>
  <c r="R8" i="8"/>
  <c r="Q8" i="8"/>
  <c r="P8" i="8"/>
  <c r="O8" i="8"/>
  <c r="N8" i="8"/>
  <c r="BO7" i="8"/>
  <c r="BM7" i="8"/>
  <c r="BK7" i="8"/>
  <c r="BI7" i="8"/>
  <c r="BH7" i="8"/>
  <c r="BH8" i="8" s="1"/>
  <c r="BG7" i="8"/>
  <c r="S7" i="8"/>
  <c r="R7" i="8"/>
  <c r="Q7" i="8"/>
  <c r="P7" i="8"/>
  <c r="O7" i="8"/>
  <c r="N7" i="8"/>
  <c r="BO6" i="8"/>
  <c r="BM6" i="8"/>
  <c r="BL6" i="8"/>
  <c r="BL7" i="8" s="1"/>
  <c r="BK6" i="8"/>
  <c r="BI6" i="8"/>
  <c r="BG6" i="8"/>
  <c r="S6" i="8"/>
  <c r="R6" i="8"/>
  <c r="Q6" i="8"/>
  <c r="P6" i="8"/>
  <c r="O6" i="8"/>
  <c r="N6" i="8"/>
  <c r="BO5" i="8"/>
  <c r="BM5" i="8"/>
  <c r="BL5" i="8"/>
  <c r="BK5" i="8"/>
  <c r="BI5" i="8"/>
  <c r="BG5" i="8"/>
  <c r="S5" i="8"/>
  <c r="R5" i="8"/>
  <c r="Q5" i="8"/>
  <c r="P5" i="8"/>
  <c r="O5" i="8"/>
  <c r="N5" i="8"/>
  <c r="BO4" i="8"/>
  <c r="BN4" i="8"/>
  <c r="BN5" i="8" s="1"/>
  <c r="BN6" i="8" s="1"/>
  <c r="BN7" i="8" s="1"/>
  <c r="BN8" i="8" s="1"/>
  <c r="BN9" i="8" s="1"/>
  <c r="BN10" i="8" s="1"/>
  <c r="BN11" i="8" s="1"/>
  <c r="BN12" i="8" s="1"/>
  <c r="BM4" i="8"/>
  <c r="BK4" i="8"/>
  <c r="BJ4" i="8"/>
  <c r="BJ5" i="8" s="1"/>
  <c r="BJ6" i="8" s="1"/>
  <c r="BJ7" i="8" s="1"/>
  <c r="BI4" i="8"/>
  <c r="BH4" i="8"/>
  <c r="BH5" i="8" s="1"/>
  <c r="BH6" i="8" s="1"/>
  <c r="BG4" i="8"/>
  <c r="S4" i="8"/>
  <c r="R4" i="8"/>
  <c r="Q4" i="8"/>
  <c r="P4" i="8"/>
  <c r="O4" i="8"/>
  <c r="N4" i="8"/>
  <c r="BP3" i="8"/>
  <c r="BP4" i="8" s="1"/>
  <c r="BP5" i="8" s="1"/>
  <c r="BP6" i="8" s="1"/>
  <c r="BP7" i="8" s="1"/>
  <c r="BO3" i="8"/>
  <c r="BM3" i="8"/>
  <c r="BL3" i="8"/>
  <c r="BL4" i="8" s="1"/>
  <c r="BK3" i="8"/>
  <c r="BJ3" i="8"/>
  <c r="BI3" i="8"/>
  <c r="BG3" i="8"/>
  <c r="S3" i="8"/>
  <c r="R3" i="8"/>
  <c r="Q3" i="8"/>
  <c r="P3" i="8"/>
  <c r="O3" i="8"/>
  <c r="N3" i="8"/>
  <c r="B3" i="8"/>
  <c r="B4" i="8" s="1"/>
  <c r="B5" i="8" s="1"/>
  <c r="BP2" i="8"/>
  <c r="BO2" i="8"/>
  <c r="BN2" i="8"/>
  <c r="BN3" i="8" s="1"/>
  <c r="BM2" i="8"/>
  <c r="BL2" i="8"/>
  <c r="BK2" i="8"/>
  <c r="BJ2" i="8"/>
  <c r="BI2" i="8"/>
  <c r="BH2" i="8"/>
  <c r="BH3" i="8" s="1"/>
  <c r="BG2" i="8"/>
  <c r="S2" i="8"/>
  <c r="R2" i="8"/>
  <c r="Q2" i="8"/>
  <c r="P2" i="8"/>
  <c r="O2" i="8"/>
  <c r="N2" i="8"/>
  <c r="C2" i="8"/>
  <c r="I65" i="3"/>
  <c r="Q2" i="1" s="1"/>
  <c r="I64" i="3"/>
  <c r="P2" i="1" s="1"/>
  <c r="H65" i="3"/>
  <c r="L2" i="1" s="1"/>
  <c r="I58" i="3"/>
  <c r="H58" i="3"/>
  <c r="H64" i="3"/>
  <c r="K2" i="1" s="1"/>
  <c r="H62" i="3"/>
  <c r="I2" i="1" s="1"/>
  <c r="I62" i="3"/>
  <c r="N2" i="1" s="1"/>
  <c r="H63" i="3"/>
  <c r="J2" i="1" s="1"/>
  <c r="I63" i="3"/>
  <c r="O2" i="1" s="1"/>
  <c r="I61" i="3"/>
  <c r="M2" i="1" s="1"/>
  <c r="H61" i="3"/>
  <c r="H2" i="1" s="1"/>
  <c r="G56" i="3"/>
  <c r="G57" i="3"/>
  <c r="G55" i="3"/>
  <c r="N3" i="3"/>
  <c r="O3" i="3"/>
  <c r="P3" i="3"/>
  <c r="Q3" i="3"/>
  <c r="R3" i="3"/>
  <c r="S3" i="3"/>
  <c r="N4" i="3"/>
  <c r="O4" i="3"/>
  <c r="P4" i="3"/>
  <c r="Q4" i="3"/>
  <c r="R4" i="3"/>
  <c r="S4" i="3"/>
  <c r="N5" i="3"/>
  <c r="O5" i="3"/>
  <c r="P5" i="3"/>
  <c r="Q5" i="3"/>
  <c r="R5" i="3"/>
  <c r="S5" i="3"/>
  <c r="N6" i="3"/>
  <c r="O6" i="3"/>
  <c r="P6" i="3"/>
  <c r="Q6" i="3"/>
  <c r="R6" i="3"/>
  <c r="S6" i="3"/>
  <c r="N7" i="3"/>
  <c r="O7" i="3"/>
  <c r="P7" i="3"/>
  <c r="Q7" i="3"/>
  <c r="R7" i="3"/>
  <c r="S7" i="3"/>
  <c r="N8" i="3"/>
  <c r="O8" i="3"/>
  <c r="P8" i="3"/>
  <c r="Q8" i="3"/>
  <c r="R8" i="3"/>
  <c r="S8" i="3"/>
  <c r="N9" i="3"/>
  <c r="O9" i="3"/>
  <c r="P9" i="3"/>
  <c r="Q9" i="3"/>
  <c r="R9" i="3"/>
  <c r="S9" i="3"/>
  <c r="N10" i="3"/>
  <c r="O10" i="3"/>
  <c r="P10" i="3"/>
  <c r="Q10" i="3"/>
  <c r="R10" i="3"/>
  <c r="S10" i="3"/>
  <c r="N11" i="3"/>
  <c r="O11" i="3"/>
  <c r="P11" i="3"/>
  <c r="Q11" i="3"/>
  <c r="R11" i="3"/>
  <c r="S11" i="3"/>
  <c r="N12" i="3"/>
  <c r="O12" i="3"/>
  <c r="P12" i="3"/>
  <c r="Q12" i="3"/>
  <c r="R12" i="3"/>
  <c r="S12" i="3"/>
  <c r="N13" i="3"/>
  <c r="O13" i="3"/>
  <c r="P13" i="3"/>
  <c r="Q13" i="3"/>
  <c r="R13" i="3"/>
  <c r="S13" i="3"/>
  <c r="N14" i="3"/>
  <c r="O14" i="3"/>
  <c r="P14" i="3"/>
  <c r="Q14" i="3"/>
  <c r="R14" i="3"/>
  <c r="S14" i="3"/>
  <c r="N15" i="3"/>
  <c r="O15" i="3"/>
  <c r="P15" i="3"/>
  <c r="Q15" i="3"/>
  <c r="R15" i="3"/>
  <c r="S15" i="3"/>
  <c r="N16" i="3"/>
  <c r="O16" i="3"/>
  <c r="P16" i="3"/>
  <c r="Q16" i="3"/>
  <c r="R16" i="3"/>
  <c r="S16" i="3"/>
  <c r="N17" i="3"/>
  <c r="O17" i="3"/>
  <c r="P17" i="3"/>
  <c r="Q17" i="3"/>
  <c r="R17" i="3"/>
  <c r="S17" i="3"/>
  <c r="N18" i="3"/>
  <c r="O18" i="3"/>
  <c r="P18" i="3"/>
  <c r="Q18" i="3"/>
  <c r="R18" i="3"/>
  <c r="S18" i="3"/>
  <c r="N19" i="3"/>
  <c r="O19" i="3"/>
  <c r="P19" i="3"/>
  <c r="Q19" i="3"/>
  <c r="R19" i="3"/>
  <c r="S19" i="3"/>
  <c r="N20" i="3"/>
  <c r="O20" i="3"/>
  <c r="P20" i="3"/>
  <c r="Q20" i="3"/>
  <c r="R20" i="3"/>
  <c r="S20" i="3"/>
  <c r="N21" i="3"/>
  <c r="O21" i="3"/>
  <c r="P21" i="3"/>
  <c r="Q21" i="3"/>
  <c r="R21" i="3"/>
  <c r="S21" i="3"/>
  <c r="N22" i="3"/>
  <c r="O22" i="3"/>
  <c r="P22" i="3"/>
  <c r="Q22" i="3"/>
  <c r="R22" i="3"/>
  <c r="S22" i="3"/>
  <c r="N23" i="3"/>
  <c r="O23" i="3"/>
  <c r="P23" i="3"/>
  <c r="Q23" i="3"/>
  <c r="R23" i="3"/>
  <c r="S23" i="3"/>
  <c r="N24" i="3"/>
  <c r="O24" i="3"/>
  <c r="P24" i="3"/>
  <c r="Q24" i="3"/>
  <c r="R24" i="3"/>
  <c r="S24" i="3"/>
  <c r="N25" i="3"/>
  <c r="O25" i="3"/>
  <c r="P25" i="3"/>
  <c r="Q25" i="3"/>
  <c r="R25" i="3"/>
  <c r="S25" i="3"/>
  <c r="N26" i="3"/>
  <c r="O26" i="3"/>
  <c r="P26" i="3"/>
  <c r="Q26" i="3"/>
  <c r="R26" i="3"/>
  <c r="S26" i="3"/>
  <c r="N27" i="3"/>
  <c r="O27" i="3"/>
  <c r="P27" i="3"/>
  <c r="Q27" i="3"/>
  <c r="R27" i="3"/>
  <c r="S27" i="3"/>
  <c r="N28" i="3"/>
  <c r="O28" i="3"/>
  <c r="P28" i="3"/>
  <c r="Q28" i="3"/>
  <c r="R28" i="3"/>
  <c r="S28" i="3"/>
  <c r="N29" i="3"/>
  <c r="O29" i="3"/>
  <c r="P29" i="3"/>
  <c r="Q29" i="3"/>
  <c r="R29" i="3"/>
  <c r="S29" i="3"/>
  <c r="N30" i="3"/>
  <c r="O30" i="3"/>
  <c r="P30" i="3"/>
  <c r="Q30" i="3"/>
  <c r="R30" i="3"/>
  <c r="S30" i="3"/>
  <c r="N31" i="3"/>
  <c r="O31" i="3"/>
  <c r="P31" i="3"/>
  <c r="Q31" i="3"/>
  <c r="R31" i="3"/>
  <c r="S31" i="3"/>
  <c r="N32" i="3"/>
  <c r="O32" i="3"/>
  <c r="P32" i="3"/>
  <c r="Q32" i="3"/>
  <c r="R32" i="3"/>
  <c r="S32" i="3"/>
  <c r="N33" i="3"/>
  <c r="O33" i="3"/>
  <c r="P33" i="3"/>
  <c r="Q33" i="3"/>
  <c r="R33" i="3"/>
  <c r="S33" i="3"/>
  <c r="N34" i="3"/>
  <c r="O34" i="3"/>
  <c r="P34" i="3"/>
  <c r="Q34" i="3"/>
  <c r="R34" i="3"/>
  <c r="S34" i="3"/>
  <c r="N35" i="3"/>
  <c r="O35" i="3"/>
  <c r="P35" i="3"/>
  <c r="Q35" i="3"/>
  <c r="R35" i="3"/>
  <c r="S35" i="3"/>
  <c r="N36" i="3"/>
  <c r="O36" i="3"/>
  <c r="P36" i="3"/>
  <c r="Q36" i="3"/>
  <c r="R36" i="3"/>
  <c r="S36" i="3"/>
  <c r="N37" i="3"/>
  <c r="O37" i="3"/>
  <c r="P37" i="3"/>
  <c r="Q37" i="3"/>
  <c r="R37" i="3"/>
  <c r="S37" i="3"/>
  <c r="N38" i="3"/>
  <c r="O38" i="3"/>
  <c r="P38" i="3"/>
  <c r="Q38" i="3"/>
  <c r="R38" i="3"/>
  <c r="S38" i="3"/>
  <c r="N39" i="3"/>
  <c r="O39" i="3"/>
  <c r="P39" i="3"/>
  <c r="Q39" i="3"/>
  <c r="R39" i="3"/>
  <c r="S39" i="3"/>
  <c r="N40" i="3"/>
  <c r="O40" i="3"/>
  <c r="P40" i="3"/>
  <c r="Q40" i="3"/>
  <c r="R40" i="3"/>
  <c r="S40" i="3"/>
  <c r="N41" i="3"/>
  <c r="O41" i="3"/>
  <c r="P41" i="3"/>
  <c r="Q41" i="3"/>
  <c r="R41" i="3"/>
  <c r="S41" i="3"/>
  <c r="N42" i="3"/>
  <c r="O42" i="3"/>
  <c r="P42" i="3"/>
  <c r="Q42" i="3"/>
  <c r="R42" i="3"/>
  <c r="S42" i="3"/>
  <c r="N43" i="3"/>
  <c r="O43" i="3"/>
  <c r="P43" i="3"/>
  <c r="Q43" i="3"/>
  <c r="R43" i="3"/>
  <c r="S43" i="3"/>
  <c r="S2" i="3"/>
  <c r="R2" i="3"/>
  <c r="P2" i="3"/>
  <c r="Q2" i="3"/>
  <c r="O2" i="3"/>
  <c r="N2" i="3"/>
  <c r="A5" i="3"/>
  <c r="A6" i="3" s="1"/>
  <c r="A7" i="3" s="1"/>
  <c r="G3" i="1" l="1"/>
  <c r="U2" i="1"/>
  <c r="T36" i="3"/>
  <c r="T32" i="3"/>
  <c r="T28" i="3"/>
  <c r="T20" i="3"/>
  <c r="C6" i="15"/>
  <c r="B7" i="15"/>
  <c r="V2" i="1"/>
  <c r="C5" i="13"/>
  <c r="B6" i="13"/>
  <c r="C5" i="12"/>
  <c r="B6" i="12"/>
  <c r="T41" i="3"/>
  <c r="T33" i="3"/>
  <c r="G2" i="1"/>
  <c r="C6" i="11"/>
  <c r="B7" i="11"/>
  <c r="C5" i="11"/>
  <c r="C4" i="10"/>
  <c r="B5" i="10"/>
  <c r="C4" i="9"/>
  <c r="B5" i="9"/>
  <c r="C3" i="8"/>
  <c r="C5" i="8"/>
  <c r="T7" i="8"/>
  <c r="T37" i="8"/>
  <c r="T29" i="8"/>
  <c r="T42" i="8"/>
  <c r="T38" i="8"/>
  <c r="T41" i="8"/>
  <c r="T18" i="8"/>
  <c r="T43" i="8"/>
  <c r="T23" i="8"/>
  <c r="T21" i="8"/>
  <c r="T15" i="8"/>
  <c r="T10" i="8"/>
  <c r="T16" i="8"/>
  <c r="T22" i="8"/>
  <c r="T25" i="8"/>
  <c r="T3" i="8"/>
  <c r="T4" i="8"/>
  <c r="T6" i="8"/>
  <c r="T27" i="8"/>
  <c r="T32" i="8"/>
  <c r="T34" i="8"/>
  <c r="T36" i="8"/>
  <c r="T8" i="8"/>
  <c r="T35" i="8"/>
  <c r="T19" i="8"/>
  <c r="T9" i="8"/>
  <c r="T13" i="8"/>
  <c r="T17" i="8"/>
  <c r="T24" i="8"/>
  <c r="T28" i="8"/>
  <c r="T30" i="8"/>
  <c r="T39" i="8"/>
  <c r="T2" i="8"/>
  <c r="T5" i="8"/>
  <c r="T11" i="8"/>
  <c r="T12" i="8"/>
  <c r="T14" i="8"/>
  <c r="T20" i="8"/>
  <c r="T26" i="8"/>
  <c r="T31" i="8"/>
  <c r="T33" i="8"/>
  <c r="T40" i="8"/>
  <c r="S2" i="1"/>
  <c r="T2" i="1"/>
  <c r="R2" i="1"/>
  <c r="C4" i="8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T16" i="3"/>
  <c r="T14" i="3"/>
  <c r="T2" i="3"/>
  <c r="T12" i="3"/>
  <c r="T10" i="3"/>
  <c r="T17" i="3"/>
  <c r="T43" i="3"/>
  <c r="T39" i="3"/>
  <c r="T8" i="3"/>
  <c r="T40" i="3"/>
  <c r="T5" i="3"/>
  <c r="T3" i="3"/>
  <c r="T24" i="3"/>
  <c r="T25" i="3"/>
  <c r="T18" i="3"/>
  <c r="T9" i="3"/>
  <c r="T37" i="3"/>
  <c r="T21" i="3"/>
  <c r="T29" i="3"/>
  <c r="T13" i="3"/>
  <c r="T4" i="3"/>
  <c r="T34" i="3"/>
  <c r="T31" i="3"/>
  <c r="T26" i="3"/>
  <c r="T23" i="3"/>
  <c r="T15" i="3"/>
  <c r="T7" i="3"/>
  <c r="T38" i="3"/>
  <c r="T35" i="3"/>
  <c r="T30" i="3"/>
  <c r="T27" i="3"/>
  <c r="T22" i="3"/>
  <c r="T19" i="3"/>
  <c r="T11" i="3"/>
  <c r="T6" i="3"/>
  <c r="T42" i="3"/>
  <c r="A8" i="3"/>
  <c r="C2" i="3"/>
  <c r="B3" i="3"/>
  <c r="C3" i="3" s="1"/>
  <c r="C7" i="15" l="1"/>
  <c r="B8" i="15"/>
  <c r="C6" i="13"/>
  <c r="B7" i="13"/>
  <c r="C6" i="12"/>
  <c r="B7" i="12"/>
  <c r="B8" i="11"/>
  <c r="C7" i="11"/>
  <c r="B6" i="10"/>
  <c r="C5" i="10"/>
  <c r="B6" i="9"/>
  <c r="C5" i="9"/>
  <c r="C7" i="8"/>
  <c r="C8" i="8"/>
  <c r="C6" i="8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B4" i="3"/>
  <c r="B5" i="3" s="1"/>
  <c r="B6" i="3" s="1"/>
  <c r="B7" i="3" s="1"/>
  <c r="C8" i="15" l="1"/>
  <c r="B9" i="15"/>
  <c r="B8" i="13"/>
  <c r="C7" i="13"/>
  <c r="B8" i="12"/>
  <c r="C7" i="12"/>
  <c r="C8" i="11"/>
  <c r="B9" i="11"/>
  <c r="B7" i="10"/>
  <c r="C6" i="10"/>
  <c r="B7" i="9"/>
  <c r="C6" i="9"/>
  <c r="C9" i="8"/>
  <c r="C4" i="3"/>
  <c r="C5" i="3"/>
  <c r="C6" i="3"/>
  <c r="B8" i="3"/>
  <c r="C7" i="3"/>
  <c r="C9" i="15" l="1"/>
  <c r="B10" i="15"/>
  <c r="C8" i="13"/>
  <c r="B9" i="13"/>
  <c r="B9" i="12"/>
  <c r="C8" i="12"/>
  <c r="B10" i="11"/>
  <c r="C9" i="11"/>
  <c r="C7" i="10"/>
  <c r="B8" i="10"/>
  <c r="B8" i="9"/>
  <c r="C7" i="9"/>
  <c r="C10" i="8"/>
  <c r="B9" i="3"/>
  <c r="C8" i="3"/>
  <c r="C10" i="15" l="1"/>
  <c r="B11" i="15"/>
  <c r="C9" i="13"/>
  <c r="B10" i="13"/>
  <c r="C9" i="12"/>
  <c r="B10" i="12"/>
  <c r="B11" i="11"/>
  <c r="C10" i="11"/>
  <c r="C8" i="10"/>
  <c r="B9" i="10"/>
  <c r="B9" i="9"/>
  <c r="C8" i="9"/>
  <c r="C11" i="8"/>
  <c r="B10" i="3"/>
  <c r="C9" i="3"/>
  <c r="C11" i="15" l="1"/>
  <c r="B12" i="15"/>
  <c r="C10" i="13"/>
  <c r="B11" i="13"/>
  <c r="C10" i="12"/>
  <c r="B11" i="12"/>
  <c r="C11" i="11"/>
  <c r="B12" i="11"/>
  <c r="B10" i="10"/>
  <c r="C9" i="10"/>
  <c r="B10" i="9"/>
  <c r="C9" i="9"/>
  <c r="C12" i="8"/>
  <c r="B11" i="3"/>
  <c r="C10" i="3"/>
  <c r="C12" i="15" l="1"/>
  <c r="B13" i="15"/>
  <c r="C11" i="13"/>
  <c r="B12" i="13"/>
  <c r="C11" i="12"/>
  <c r="B12" i="12"/>
  <c r="C12" i="11"/>
  <c r="B13" i="11"/>
  <c r="B11" i="10"/>
  <c r="C10" i="10"/>
  <c r="B11" i="9"/>
  <c r="C10" i="9"/>
  <c r="C13" i="8"/>
  <c r="B12" i="3"/>
  <c r="C11" i="3"/>
  <c r="C13" i="15" l="1"/>
  <c r="B14" i="15"/>
  <c r="C12" i="13"/>
  <c r="B13" i="13"/>
  <c r="C12" i="12"/>
  <c r="B13" i="12"/>
  <c r="B14" i="11"/>
  <c r="C13" i="11"/>
  <c r="C11" i="10"/>
  <c r="B12" i="10"/>
  <c r="B12" i="9"/>
  <c r="C11" i="9"/>
  <c r="A15" i="8"/>
  <c r="C14" i="8"/>
  <c r="B13" i="3"/>
  <c r="C12" i="3"/>
  <c r="C14" i="15" l="1"/>
  <c r="B15" i="15"/>
  <c r="C13" i="13"/>
  <c r="B14" i="13"/>
  <c r="C13" i="12"/>
  <c r="B14" i="12"/>
  <c r="C14" i="11"/>
  <c r="B15" i="11"/>
  <c r="C12" i="10"/>
  <c r="B13" i="10"/>
  <c r="B13" i="9"/>
  <c r="C12" i="9"/>
  <c r="A16" i="8"/>
  <c r="C15" i="8"/>
  <c r="B14" i="3"/>
  <c r="C13" i="3"/>
  <c r="C15" i="15" l="1"/>
  <c r="C14" i="13"/>
  <c r="B15" i="13"/>
  <c r="C14" i="12"/>
  <c r="B15" i="12"/>
  <c r="B16" i="11"/>
  <c r="C15" i="11"/>
  <c r="B14" i="10"/>
  <c r="C13" i="10"/>
  <c r="B14" i="9"/>
  <c r="C13" i="9"/>
  <c r="C16" i="8"/>
  <c r="A17" i="8"/>
  <c r="B15" i="3"/>
  <c r="C14" i="3"/>
  <c r="C15" i="13" l="1"/>
  <c r="B16" i="13"/>
  <c r="C15" i="12"/>
  <c r="B16" i="12"/>
  <c r="C16" i="11"/>
  <c r="B17" i="11"/>
  <c r="C14" i="10"/>
  <c r="B15" i="10"/>
  <c r="B15" i="9"/>
  <c r="C14" i="9"/>
  <c r="C17" i="8"/>
  <c r="A18" i="8"/>
  <c r="B16" i="3"/>
  <c r="C15" i="3"/>
  <c r="C16" i="13" l="1"/>
  <c r="B17" i="13"/>
  <c r="C16" i="12"/>
  <c r="B17" i="12"/>
  <c r="B18" i="11"/>
  <c r="C17" i="11"/>
  <c r="B16" i="10"/>
  <c r="C15" i="10"/>
  <c r="B16" i="9"/>
  <c r="C15" i="9"/>
  <c r="C18" i="8"/>
  <c r="A19" i="8"/>
  <c r="B17" i="3"/>
  <c r="C16" i="3"/>
  <c r="C17" i="13" l="1"/>
  <c r="B18" i="13"/>
  <c r="C17" i="12"/>
  <c r="B18" i="12"/>
  <c r="C18" i="11"/>
  <c r="B19" i="11"/>
  <c r="C16" i="10"/>
  <c r="B17" i="10"/>
  <c r="B17" i="9"/>
  <c r="C16" i="9"/>
  <c r="A20" i="8"/>
  <c r="C19" i="8"/>
  <c r="B18" i="3"/>
  <c r="C17" i="3"/>
  <c r="C18" i="13" l="1"/>
  <c r="B19" i="13"/>
  <c r="C18" i="12"/>
  <c r="B19" i="12"/>
  <c r="B20" i="11"/>
  <c r="C19" i="11"/>
  <c r="B18" i="10"/>
  <c r="C17" i="10"/>
  <c r="B18" i="9"/>
  <c r="C17" i="9"/>
  <c r="A21" i="8"/>
  <c r="C20" i="8"/>
  <c r="B19" i="3"/>
  <c r="C18" i="3"/>
  <c r="C19" i="13" l="1"/>
  <c r="B20" i="13"/>
  <c r="C19" i="12"/>
  <c r="B20" i="12"/>
  <c r="C20" i="11"/>
  <c r="B21" i="11"/>
  <c r="B19" i="10"/>
  <c r="C18" i="10"/>
  <c r="B19" i="9"/>
  <c r="C18" i="9"/>
  <c r="A22" i="8"/>
  <c r="C21" i="8"/>
  <c r="B20" i="3"/>
  <c r="C19" i="3"/>
  <c r="C20" i="13" l="1"/>
  <c r="B21" i="13"/>
  <c r="C20" i="12"/>
  <c r="B21" i="12"/>
  <c r="B22" i="11"/>
  <c r="C21" i="11"/>
  <c r="B20" i="10"/>
  <c r="C19" i="10"/>
  <c r="B20" i="9"/>
  <c r="C19" i="9"/>
  <c r="A23" i="8"/>
  <c r="C22" i="8"/>
  <c r="B21" i="3"/>
  <c r="C20" i="3"/>
  <c r="C21" i="13" l="1"/>
  <c r="B22" i="13"/>
  <c r="C21" i="12"/>
  <c r="B22" i="12"/>
  <c r="C22" i="11"/>
  <c r="B23" i="11"/>
  <c r="C20" i="10"/>
  <c r="B21" i="10"/>
  <c r="B21" i="9"/>
  <c r="C20" i="9"/>
  <c r="A24" i="8"/>
  <c r="C23" i="8"/>
  <c r="B22" i="3"/>
  <c r="C21" i="3"/>
  <c r="C22" i="13" l="1"/>
  <c r="B23" i="13"/>
  <c r="C22" i="12"/>
  <c r="B23" i="12"/>
  <c r="B24" i="11"/>
  <c r="C23" i="11"/>
  <c r="C21" i="10"/>
  <c r="B22" i="10"/>
  <c r="B22" i="9"/>
  <c r="C21" i="9"/>
  <c r="A25" i="8"/>
  <c r="C24" i="8"/>
  <c r="B23" i="3"/>
  <c r="C22" i="3"/>
  <c r="C23" i="13" l="1"/>
  <c r="B24" i="13"/>
  <c r="C23" i="12"/>
  <c r="B24" i="12"/>
  <c r="C24" i="11"/>
  <c r="B25" i="11"/>
  <c r="C22" i="10"/>
  <c r="B23" i="10"/>
  <c r="B23" i="9"/>
  <c r="C22" i="9"/>
  <c r="A26" i="8"/>
  <c r="C25" i="8"/>
  <c r="B24" i="3"/>
  <c r="C23" i="3"/>
  <c r="C24" i="13" l="1"/>
  <c r="B25" i="13"/>
  <c r="C24" i="12"/>
  <c r="B25" i="12"/>
  <c r="B26" i="11"/>
  <c r="C25" i="11"/>
  <c r="C23" i="10"/>
  <c r="B24" i="10"/>
  <c r="B24" i="9"/>
  <c r="C23" i="9"/>
  <c r="C26" i="8"/>
  <c r="A27" i="8"/>
  <c r="B25" i="3"/>
  <c r="C24" i="3"/>
  <c r="C25" i="13" l="1"/>
  <c r="B26" i="13"/>
  <c r="C25" i="12"/>
  <c r="B26" i="12"/>
  <c r="C26" i="11"/>
  <c r="B27" i="11"/>
  <c r="C24" i="10"/>
  <c r="B25" i="10"/>
  <c r="B25" i="9"/>
  <c r="C24" i="9"/>
  <c r="C27" i="8"/>
  <c r="A28" i="8"/>
  <c r="B26" i="3"/>
  <c r="C25" i="3"/>
  <c r="C26" i="13" l="1"/>
  <c r="B27" i="13"/>
  <c r="C26" i="12"/>
  <c r="B27" i="12"/>
  <c r="B28" i="11"/>
  <c r="C27" i="11"/>
  <c r="B26" i="10"/>
  <c r="C25" i="10"/>
  <c r="B26" i="9"/>
  <c r="C25" i="9"/>
  <c r="C28" i="8"/>
  <c r="A29" i="8"/>
  <c r="B27" i="3"/>
  <c r="C26" i="3"/>
  <c r="C27" i="13" l="1"/>
  <c r="B28" i="13"/>
  <c r="C27" i="12"/>
  <c r="B28" i="12"/>
  <c r="C28" i="11"/>
  <c r="B29" i="11"/>
  <c r="C26" i="10"/>
  <c r="B27" i="10"/>
  <c r="B27" i="9"/>
  <c r="C26" i="9"/>
  <c r="A30" i="8"/>
  <c r="C29" i="8"/>
  <c r="B28" i="3"/>
  <c r="C27" i="3"/>
  <c r="C28" i="13" l="1"/>
  <c r="B29" i="13"/>
  <c r="C28" i="12"/>
  <c r="B29" i="12"/>
  <c r="B30" i="11"/>
  <c r="C29" i="11"/>
  <c r="C27" i="10"/>
  <c r="B28" i="10"/>
  <c r="B28" i="9"/>
  <c r="C27" i="9"/>
  <c r="C30" i="8"/>
  <c r="A31" i="8"/>
  <c r="B29" i="3"/>
  <c r="C28" i="3"/>
  <c r="C29" i="13" l="1"/>
  <c r="B30" i="13"/>
  <c r="C29" i="12"/>
  <c r="B30" i="12"/>
  <c r="C30" i="11"/>
  <c r="B31" i="11"/>
  <c r="B29" i="10"/>
  <c r="C28" i="10"/>
  <c r="B29" i="9"/>
  <c r="C28" i="9"/>
  <c r="C31" i="8"/>
  <c r="A32" i="8"/>
  <c r="B30" i="3"/>
  <c r="C29" i="3"/>
  <c r="C30" i="13" l="1"/>
  <c r="B31" i="13"/>
  <c r="C30" i="12"/>
  <c r="B31" i="12"/>
  <c r="B32" i="11"/>
  <c r="C31" i="11"/>
  <c r="C29" i="10"/>
  <c r="B30" i="10"/>
  <c r="C29" i="9"/>
  <c r="C32" i="8"/>
  <c r="A33" i="8"/>
  <c r="B31" i="3"/>
  <c r="C30" i="3"/>
  <c r="B32" i="13" l="1"/>
  <c r="C31" i="13"/>
  <c r="B32" i="12"/>
  <c r="C31" i="12"/>
  <c r="C32" i="11"/>
  <c r="B33" i="11"/>
  <c r="C30" i="10"/>
  <c r="B31" i="10"/>
  <c r="A34" i="8"/>
  <c r="C33" i="8"/>
  <c r="B32" i="3"/>
  <c r="C31" i="3"/>
  <c r="B33" i="13" l="1"/>
  <c r="C32" i="13"/>
  <c r="B33" i="12"/>
  <c r="C32" i="12"/>
  <c r="B34" i="11"/>
  <c r="C33" i="11"/>
  <c r="B32" i="10"/>
  <c r="C31" i="10"/>
  <c r="C34" i="8"/>
  <c r="A35" i="8"/>
  <c r="B33" i="3"/>
  <c r="C32" i="3"/>
  <c r="B34" i="13" l="1"/>
  <c r="C33" i="13"/>
  <c r="B34" i="12"/>
  <c r="C33" i="12"/>
  <c r="C34" i="11"/>
  <c r="B35" i="11"/>
  <c r="B33" i="10"/>
  <c r="C32" i="10"/>
  <c r="C35" i="8"/>
  <c r="A36" i="8"/>
  <c r="B34" i="3"/>
  <c r="C33" i="3"/>
  <c r="B35" i="13" l="1"/>
  <c r="C34" i="13"/>
  <c r="B35" i="12"/>
  <c r="C34" i="12"/>
  <c r="B36" i="11"/>
  <c r="C35" i="11"/>
  <c r="C33" i="10"/>
  <c r="B34" i="10"/>
  <c r="C36" i="8"/>
  <c r="A37" i="8"/>
  <c r="B35" i="3"/>
  <c r="C34" i="3"/>
  <c r="B36" i="13" l="1"/>
  <c r="C35" i="13"/>
  <c r="B36" i="12"/>
  <c r="C35" i="12"/>
  <c r="C36" i="11"/>
  <c r="B37" i="11"/>
  <c r="C34" i="10"/>
  <c r="B35" i="10"/>
  <c r="A38" i="8"/>
  <c r="C37" i="8"/>
  <c r="B36" i="3"/>
  <c r="C35" i="3"/>
  <c r="B37" i="13" l="1"/>
  <c r="C36" i="13"/>
  <c r="B37" i="12"/>
  <c r="C36" i="12"/>
  <c r="B38" i="11"/>
  <c r="C37" i="11"/>
  <c r="B36" i="10"/>
  <c r="C35" i="10"/>
  <c r="C38" i="8"/>
  <c r="A39" i="8"/>
  <c r="B37" i="3"/>
  <c r="C36" i="3"/>
  <c r="B38" i="13" l="1"/>
  <c r="C37" i="13"/>
  <c r="B38" i="12"/>
  <c r="C37" i="12"/>
  <c r="C38" i="11"/>
  <c r="B39" i="11"/>
  <c r="C39" i="11" s="1"/>
  <c r="B37" i="10"/>
  <c r="C36" i="10"/>
  <c r="C39" i="8"/>
  <c r="A40" i="8"/>
  <c r="B38" i="3"/>
  <c r="C37" i="3"/>
  <c r="B39" i="13" l="1"/>
  <c r="C38" i="13"/>
  <c r="B39" i="12"/>
  <c r="C38" i="12"/>
  <c r="B38" i="10"/>
  <c r="C37" i="10"/>
  <c r="C40" i="8"/>
  <c r="A41" i="8"/>
  <c r="B39" i="3"/>
  <c r="C38" i="3"/>
  <c r="B40" i="13" l="1"/>
  <c r="C39" i="13"/>
  <c r="C39" i="12"/>
  <c r="B40" i="12"/>
  <c r="C38" i="10"/>
  <c r="B39" i="10"/>
  <c r="A42" i="8"/>
  <c r="C41" i="8"/>
  <c r="B40" i="3"/>
  <c r="C39" i="3"/>
  <c r="B41" i="13" l="1"/>
  <c r="C40" i="13"/>
  <c r="C40" i="12"/>
  <c r="B41" i="12"/>
  <c r="B40" i="10"/>
  <c r="C39" i="10"/>
  <c r="C42" i="8"/>
  <c r="A43" i="8"/>
  <c r="C43" i="8" s="1"/>
  <c r="B41" i="3"/>
  <c r="C40" i="3"/>
  <c r="B42" i="13" l="1"/>
  <c r="C41" i="13"/>
  <c r="C41" i="12"/>
  <c r="B42" i="12"/>
  <c r="C40" i="10"/>
  <c r="B41" i="10"/>
  <c r="C41" i="10" s="1"/>
  <c r="B42" i="3"/>
  <c r="C41" i="3"/>
  <c r="B43" i="13" l="1"/>
  <c r="C42" i="13"/>
  <c r="B43" i="12"/>
  <c r="C42" i="12"/>
  <c r="B43" i="3"/>
  <c r="C42" i="3"/>
  <c r="C43" i="13" l="1"/>
  <c r="B44" i="13"/>
  <c r="B45" i="13" s="1"/>
  <c r="B44" i="12"/>
  <c r="C43" i="12"/>
  <c r="C43" i="3"/>
  <c r="C45" i="13" l="1"/>
  <c r="B46" i="13"/>
  <c r="C44" i="13"/>
  <c r="C44" i="12"/>
  <c r="B45" i="12"/>
  <c r="C45" i="12" s="1"/>
  <c r="C46" i="13" l="1"/>
  <c r="B47" i="13"/>
  <c r="C47" i="13" l="1"/>
  <c r="B48" i="13"/>
  <c r="C48" i="13" l="1"/>
  <c r="B49" i="13"/>
  <c r="C49" i="13" l="1"/>
  <c r="B50" i="13"/>
  <c r="C50" i="13" l="1"/>
  <c r="B51" i="13"/>
  <c r="C51" i="13" s="1"/>
  <c r="B3" i="1" l="1"/>
  <c r="B4" i="1" s="1"/>
  <c r="BG2" i="3"/>
  <c r="BH2" i="3"/>
  <c r="BH3" i="3" s="1"/>
  <c r="BI2" i="3"/>
  <c r="BJ2" i="3"/>
  <c r="BJ3" i="3" s="1"/>
  <c r="BJ4" i="3" s="1"/>
  <c r="BJ5" i="3" s="1"/>
  <c r="BJ6" i="3" s="1"/>
  <c r="BJ7" i="3" s="1"/>
  <c r="BK2" i="3"/>
  <c r="BL2" i="3"/>
  <c r="BM2" i="3"/>
  <c r="BN2" i="3"/>
  <c r="BN3" i="3" s="1"/>
  <c r="BN4" i="3" s="1"/>
  <c r="BN5" i="3" s="1"/>
  <c r="BN6" i="3" s="1"/>
  <c r="BN7" i="3" s="1"/>
  <c r="BN8" i="3" s="1"/>
  <c r="BN9" i="3" s="1"/>
  <c r="BN10" i="3" s="1"/>
  <c r="BO2" i="3"/>
  <c r="BP2" i="3"/>
  <c r="BP3" i="3" s="1"/>
  <c r="BP4" i="3" s="1"/>
  <c r="BP5" i="3" s="1"/>
  <c r="BP6" i="3" s="1"/>
  <c r="BP7" i="3" s="1"/>
  <c r="BP8" i="3" s="1"/>
  <c r="BP9" i="3" s="1"/>
  <c r="BP10" i="3" s="1"/>
  <c r="BP11" i="3" s="1"/>
  <c r="BP12" i="3" s="1"/>
  <c r="BP13" i="3" s="1"/>
  <c r="BP14" i="3" s="1"/>
  <c r="BG3" i="3"/>
  <c r="BI3" i="3"/>
  <c r="BK3" i="3"/>
  <c r="BL3" i="3"/>
  <c r="BL4" i="3" s="1"/>
  <c r="BM3" i="3"/>
  <c r="BO3" i="3"/>
  <c r="BG4" i="3"/>
  <c r="BH4" i="3"/>
  <c r="BH5" i="3" s="1"/>
  <c r="BI4" i="3"/>
  <c r="BK4" i="3"/>
  <c r="BM4" i="3"/>
  <c r="BO4" i="3"/>
  <c r="BG5" i="3"/>
  <c r="BI5" i="3"/>
  <c r="BK5" i="3"/>
  <c r="BL5" i="3"/>
  <c r="BL6" i="3" s="1"/>
  <c r="BM5" i="3"/>
  <c r="BO5" i="3"/>
  <c r="BG6" i="3"/>
  <c r="BH6" i="3"/>
  <c r="BH7" i="3" s="1"/>
  <c r="BI6" i="3"/>
  <c r="BK6" i="3"/>
  <c r="BM6" i="3"/>
  <c r="BO6" i="3"/>
  <c r="BG7" i="3"/>
  <c r="BI7" i="3"/>
  <c r="BK7" i="3"/>
  <c r="BL7" i="3"/>
  <c r="BL8" i="3" s="1"/>
  <c r="BL9" i="3" s="1"/>
  <c r="BM7" i="3"/>
  <c r="BO7" i="3"/>
  <c r="BG8" i="3"/>
  <c r="BH8" i="3"/>
  <c r="BI8" i="3"/>
  <c r="BJ8" i="3"/>
  <c r="BJ9" i="3" s="1"/>
  <c r="BJ10" i="3" s="1"/>
  <c r="BK8" i="3"/>
  <c r="BM8" i="3"/>
  <c r="BO8" i="3"/>
  <c r="BG9" i="3"/>
  <c r="BH9" i="3"/>
  <c r="BH10" i="3" s="1"/>
  <c r="BI9" i="3"/>
  <c r="BK9" i="3"/>
  <c r="BM9" i="3"/>
  <c r="BO9" i="3"/>
  <c r="BG10" i="3"/>
  <c r="BI10" i="3"/>
  <c r="BK10" i="3"/>
  <c r="BL10" i="3"/>
  <c r="BL11" i="3" s="1"/>
  <c r="BL12" i="3" s="1"/>
  <c r="BL13" i="3" s="1"/>
  <c r="BM10" i="3"/>
  <c r="BO10" i="3"/>
  <c r="BG11" i="3"/>
  <c r="BH11" i="3"/>
  <c r="BI11" i="3"/>
  <c r="BJ11" i="3"/>
  <c r="BK11" i="3"/>
  <c r="BM11" i="3"/>
  <c r="BN11" i="3"/>
  <c r="BO11" i="3"/>
  <c r="BG12" i="3"/>
  <c r="BH12" i="3"/>
  <c r="BI12" i="3"/>
  <c r="BJ12" i="3"/>
  <c r="BJ13" i="3" s="1"/>
  <c r="BJ14" i="3" s="1"/>
  <c r="BK12" i="3"/>
  <c r="BM12" i="3"/>
  <c r="BN12" i="3"/>
  <c r="BN13" i="3" s="1"/>
  <c r="BN14" i="3" s="1"/>
  <c r="BN15" i="3" s="1"/>
  <c r="BN16" i="3" s="1"/>
  <c r="BN17" i="3" s="1"/>
  <c r="BN18" i="3" s="1"/>
  <c r="BN19" i="3" s="1"/>
  <c r="BN20" i="3" s="1"/>
  <c r="BN21" i="3" s="1"/>
  <c r="BN22" i="3" s="1"/>
  <c r="BN23" i="3" s="1"/>
  <c r="BN24" i="3" s="1"/>
  <c r="BO12" i="3"/>
  <c r="BG13" i="3"/>
  <c r="BH13" i="3"/>
  <c r="BH14" i="3" s="1"/>
  <c r="BH15" i="3" s="1"/>
  <c r="BI13" i="3"/>
  <c r="BK13" i="3"/>
  <c r="BM13" i="3"/>
  <c r="BO13" i="3"/>
  <c r="BG14" i="3"/>
  <c r="BI14" i="3"/>
  <c r="BK14" i="3"/>
  <c r="BL14" i="3"/>
  <c r="BM14" i="3"/>
  <c r="BO14" i="3"/>
  <c r="BG15" i="3"/>
  <c r="BI15" i="3"/>
  <c r="BJ15" i="3"/>
  <c r="BJ16" i="3" s="1"/>
  <c r="BJ17" i="3" s="1"/>
  <c r="BJ18" i="3" s="1"/>
  <c r="BJ19" i="3" s="1"/>
  <c r="BJ20" i="3" s="1"/>
  <c r="BK15" i="3"/>
  <c r="BL15" i="3"/>
  <c r="BM15" i="3"/>
  <c r="BO15" i="3"/>
  <c r="BP15" i="3"/>
  <c r="BP16" i="3" s="1"/>
  <c r="BP17" i="3" s="1"/>
  <c r="BP18" i="3" s="1"/>
  <c r="BP19" i="3" s="1"/>
  <c r="BP20" i="3" s="1"/>
  <c r="BG16" i="3"/>
  <c r="BH16" i="3"/>
  <c r="BI16" i="3"/>
  <c r="BK16" i="3"/>
  <c r="BL16" i="3"/>
  <c r="BM16" i="3"/>
  <c r="BO16" i="3"/>
  <c r="BG17" i="3"/>
  <c r="BH17" i="3"/>
  <c r="BH18" i="3" s="1"/>
  <c r="BI17" i="3"/>
  <c r="BK17" i="3"/>
  <c r="BL17" i="3"/>
  <c r="BM17" i="3"/>
  <c r="BO17" i="3"/>
  <c r="BG18" i="3"/>
  <c r="BI18" i="3"/>
  <c r="BK18" i="3"/>
  <c r="BL18" i="3"/>
  <c r="BL19" i="3" s="1"/>
  <c r="BM18" i="3"/>
  <c r="BO18" i="3"/>
  <c r="BG19" i="3"/>
  <c r="BH19" i="3"/>
  <c r="BH20" i="3" s="1"/>
  <c r="BH21" i="3" s="1"/>
  <c r="BI19" i="3"/>
  <c r="BK19" i="3"/>
  <c r="BM19" i="3"/>
  <c r="BO19" i="3"/>
  <c r="BG20" i="3"/>
  <c r="BI20" i="3"/>
  <c r="BK20" i="3"/>
  <c r="BL20" i="3"/>
  <c r="BM20" i="3"/>
  <c r="BO20" i="3"/>
  <c r="BG21" i="3"/>
  <c r="BI21" i="3"/>
  <c r="BJ21" i="3"/>
  <c r="BJ22" i="3" s="1"/>
  <c r="BJ23" i="3" s="1"/>
  <c r="BK21" i="3"/>
  <c r="BL21" i="3"/>
  <c r="BM21" i="3"/>
  <c r="BO21" i="3"/>
  <c r="BP21" i="3"/>
  <c r="BP22" i="3" s="1"/>
  <c r="BP23" i="3" s="1"/>
  <c r="BG22" i="3"/>
  <c r="BH22" i="3"/>
  <c r="BI22" i="3"/>
  <c r="BK22" i="3"/>
  <c r="BL22" i="3"/>
  <c r="BM22" i="3"/>
  <c r="BO22" i="3"/>
  <c r="BG23" i="3"/>
  <c r="BH23" i="3"/>
  <c r="BH24" i="3" s="1"/>
  <c r="BI23" i="3"/>
  <c r="BK23" i="3"/>
  <c r="BL23" i="3"/>
  <c r="BM23" i="3"/>
  <c r="BO23" i="3"/>
  <c r="BG24" i="3"/>
  <c r="BI24" i="3"/>
  <c r="BJ24" i="3"/>
  <c r="BK24" i="3"/>
  <c r="BL24" i="3"/>
  <c r="BL25" i="3" s="1"/>
  <c r="BM24" i="3"/>
  <c r="BO24" i="3"/>
  <c r="BP24" i="3"/>
  <c r="BP25" i="3" s="1"/>
  <c r="BP26" i="3" s="1"/>
  <c r="BP27" i="3" s="1"/>
  <c r="BP28" i="3" s="1"/>
  <c r="BG25" i="3"/>
  <c r="BH25" i="3"/>
  <c r="BH26" i="3" s="1"/>
  <c r="BI25" i="3"/>
  <c r="BJ25" i="3"/>
  <c r="BJ26" i="3" s="1"/>
  <c r="BK25" i="3"/>
  <c r="BM25" i="3"/>
  <c r="BN25" i="3"/>
  <c r="BN26" i="3" s="1"/>
  <c r="BO25" i="3"/>
  <c r="BG26" i="3"/>
  <c r="BI26" i="3"/>
  <c r="BK26" i="3"/>
  <c r="BL26" i="3"/>
  <c r="BL27" i="3" s="1"/>
  <c r="BM26" i="3"/>
  <c r="BO26" i="3"/>
  <c r="BG27" i="3"/>
  <c r="BH27" i="3"/>
  <c r="BH28" i="3" s="1"/>
  <c r="BH29" i="3" s="1"/>
  <c r="BI27" i="3"/>
  <c r="BJ27" i="3"/>
  <c r="BJ28" i="3" s="1"/>
  <c r="BK27" i="3"/>
  <c r="BM27" i="3"/>
  <c r="BN27" i="3"/>
  <c r="BN28" i="3" s="1"/>
  <c r="BN29" i="3" s="1"/>
  <c r="BN30" i="3" s="1"/>
  <c r="BN31" i="3" s="1"/>
  <c r="BN32" i="3" s="1"/>
  <c r="BN33" i="3" s="1"/>
  <c r="BN34" i="3" s="1"/>
  <c r="BO27" i="3"/>
  <c r="BG28" i="3"/>
  <c r="BI28" i="3"/>
  <c r="BK28" i="3"/>
  <c r="BL28" i="3"/>
  <c r="BM28" i="3"/>
  <c r="BO28" i="3"/>
  <c r="BG29" i="3"/>
  <c r="BI29" i="3"/>
  <c r="BJ29" i="3"/>
  <c r="BJ30" i="3" s="1"/>
  <c r="BJ31" i="3" s="1"/>
  <c r="BK29" i="3"/>
  <c r="BL29" i="3"/>
  <c r="BM29" i="3"/>
  <c r="BO29" i="3"/>
  <c r="BP29" i="3"/>
  <c r="BG30" i="3"/>
  <c r="BH30" i="3"/>
  <c r="BI30" i="3"/>
  <c r="BK30" i="3"/>
  <c r="BL30" i="3"/>
  <c r="BM30" i="3"/>
  <c r="BO30" i="3"/>
  <c r="BP30" i="3"/>
  <c r="BP31" i="3" s="1"/>
  <c r="BP32" i="3" s="1"/>
  <c r="BP33" i="3" s="1"/>
  <c r="BP34" i="3" s="1"/>
  <c r="BP35" i="3" s="1"/>
  <c r="BP36" i="3" s="1"/>
  <c r="BP37" i="3" s="1"/>
  <c r="BP38" i="3" s="1"/>
  <c r="BP39" i="3" s="1"/>
  <c r="BP40" i="3" s="1"/>
  <c r="BP41" i="3" s="1"/>
  <c r="BP42" i="3" s="1"/>
  <c r="BP43" i="3" s="1"/>
  <c r="BP44" i="3" s="1"/>
  <c r="BP45" i="3" s="1"/>
  <c r="BP46" i="3" s="1"/>
  <c r="BG31" i="3"/>
  <c r="BH31" i="3"/>
  <c r="BH32" i="3" s="1"/>
  <c r="BH33" i="3" s="1"/>
  <c r="BH34" i="3" s="1"/>
  <c r="BI31" i="3"/>
  <c r="BK31" i="3"/>
  <c r="BL31" i="3"/>
  <c r="BL32" i="3" s="1"/>
  <c r="BL33" i="3" s="1"/>
  <c r="BL34" i="3" s="1"/>
  <c r="BL35" i="3" s="1"/>
  <c r="BL36" i="3" s="1"/>
  <c r="BL37" i="3" s="1"/>
  <c r="BL38" i="3" s="1"/>
  <c r="BL39" i="3" s="1"/>
  <c r="BM31" i="3"/>
  <c r="BO31" i="3"/>
  <c r="BG32" i="3"/>
  <c r="BI32" i="3"/>
  <c r="BJ32" i="3"/>
  <c r="BK32" i="3"/>
  <c r="BM32" i="3"/>
  <c r="BO32" i="3"/>
  <c r="BG33" i="3"/>
  <c r="BI33" i="3"/>
  <c r="BJ33" i="3"/>
  <c r="BK33" i="3"/>
  <c r="BM33" i="3"/>
  <c r="BO33" i="3"/>
  <c r="BG34" i="3"/>
  <c r="BI34" i="3"/>
  <c r="BJ34" i="3"/>
  <c r="BK34" i="3"/>
  <c r="BM34" i="3"/>
  <c r="BO34" i="3"/>
  <c r="BG35" i="3"/>
  <c r="BH35" i="3"/>
  <c r="BI35" i="3"/>
  <c r="BJ35" i="3"/>
  <c r="BK35" i="3"/>
  <c r="BM35" i="3"/>
  <c r="BN35" i="3"/>
  <c r="BO35" i="3"/>
  <c r="BG36" i="3"/>
  <c r="BH36" i="3"/>
  <c r="BH37" i="3" s="1"/>
  <c r="BI36" i="3"/>
  <c r="BJ36" i="3"/>
  <c r="BJ37" i="3" s="1"/>
  <c r="BJ38" i="3" s="1"/>
  <c r="BJ39" i="3" s="1"/>
  <c r="BJ40" i="3" s="1"/>
  <c r="BK36" i="3"/>
  <c r="BM36" i="3"/>
  <c r="BN36" i="3"/>
  <c r="BN37" i="3" s="1"/>
  <c r="BN38" i="3" s="1"/>
  <c r="BN39" i="3" s="1"/>
  <c r="BN40" i="3" s="1"/>
  <c r="BO36" i="3"/>
  <c r="BG37" i="3"/>
  <c r="BI37" i="3"/>
  <c r="BK37" i="3"/>
  <c r="BM37" i="3"/>
  <c r="BO37" i="3"/>
  <c r="BG38" i="3"/>
  <c r="BH38" i="3"/>
  <c r="BI38" i="3"/>
  <c r="BK38" i="3"/>
  <c r="BM38" i="3"/>
  <c r="BO38" i="3"/>
  <c r="BG39" i="3"/>
  <c r="BH39" i="3"/>
  <c r="BH40" i="3" s="1"/>
  <c r="BI39" i="3"/>
  <c r="BK39" i="3"/>
  <c r="BM39" i="3"/>
  <c r="BO39" i="3"/>
  <c r="BG40" i="3"/>
  <c r="BI40" i="3"/>
  <c r="BK40" i="3"/>
  <c r="BL40" i="3"/>
  <c r="BL41" i="3" s="1"/>
  <c r="BL42" i="3" s="1"/>
  <c r="BL43" i="3" s="1"/>
  <c r="BL44" i="3" s="1"/>
  <c r="BL45" i="3" s="1"/>
  <c r="BM40" i="3"/>
  <c r="BO40" i="3"/>
  <c r="BG41" i="3"/>
  <c r="BH41" i="3"/>
  <c r="BH42" i="3" s="1"/>
  <c r="BI41" i="3"/>
  <c r="BJ41" i="3"/>
  <c r="BK41" i="3"/>
  <c r="BM41" i="3"/>
  <c r="BN41" i="3"/>
  <c r="BN42" i="3" s="1"/>
  <c r="BO41" i="3"/>
  <c r="BG42" i="3"/>
  <c r="BI42" i="3"/>
  <c r="BJ42" i="3"/>
  <c r="BK42" i="3"/>
  <c r="BM42" i="3"/>
  <c r="BO42" i="3"/>
  <c r="BG43" i="3"/>
  <c r="BH43" i="3"/>
  <c r="BI43" i="3"/>
  <c r="BJ43" i="3"/>
  <c r="BK43" i="3"/>
  <c r="BM43" i="3"/>
  <c r="BN43" i="3"/>
  <c r="BO43" i="3"/>
  <c r="BG44" i="3"/>
  <c r="BH44" i="3"/>
  <c r="BI44" i="3"/>
  <c r="BJ44" i="3"/>
  <c r="BJ45" i="3" s="1"/>
  <c r="BJ46" i="3" s="1"/>
  <c r="BK44" i="3"/>
  <c r="BM44" i="3"/>
  <c r="BN44" i="3"/>
  <c r="BN45" i="3" s="1"/>
  <c r="BN46" i="3" s="1"/>
  <c r="BN47" i="3" s="1"/>
  <c r="BO44" i="3"/>
  <c r="BG45" i="3"/>
  <c r="BH45" i="3"/>
  <c r="BH46" i="3" s="1"/>
  <c r="BH47" i="3" s="1"/>
  <c r="BI45" i="3"/>
  <c r="BK45" i="3"/>
  <c r="BM45" i="3"/>
  <c r="BO45" i="3"/>
  <c r="BG46" i="3"/>
  <c r="BI46" i="3"/>
  <c r="BK46" i="3"/>
  <c r="BL46" i="3"/>
  <c r="BM46" i="3"/>
  <c r="BO46" i="3"/>
  <c r="BG47" i="3"/>
  <c r="BI47" i="3"/>
  <c r="BJ47" i="3"/>
  <c r="BK47" i="3"/>
  <c r="BL47" i="3"/>
  <c r="BM47" i="3"/>
  <c r="BO47" i="3"/>
  <c r="BP47" i="3"/>
  <c r="F11" i="1"/>
  <c r="M11" i="1"/>
  <c r="N11" i="1"/>
  <c r="O11" i="1"/>
  <c r="P11" i="1"/>
  <c r="Q11" i="1"/>
  <c r="F13" i="1"/>
  <c r="M13" i="1"/>
  <c r="N13" i="1"/>
  <c r="O13" i="1"/>
  <c r="P13" i="1"/>
  <c r="Q13" i="1"/>
  <c r="F14" i="1"/>
  <c r="M14" i="1"/>
  <c r="N14" i="1"/>
  <c r="O14" i="1"/>
  <c r="P14" i="1"/>
  <c r="Q14" i="1"/>
  <c r="Z2" i="1" l="1"/>
  <c r="W2" i="1"/>
  <c r="B5" i="1"/>
  <c r="B6" i="1" l="1"/>
  <c r="X2" i="1"/>
  <c r="B7" i="1" l="1"/>
  <c r="B8" i="1" l="1"/>
  <c r="G14" i="1" l="1"/>
  <c r="G13" i="1"/>
  <c r="K14" i="1"/>
  <c r="K13" i="1"/>
  <c r="K11" i="1"/>
  <c r="L13" i="1"/>
  <c r="L14" i="1"/>
  <c r="L11" i="1"/>
  <c r="H14" i="1"/>
  <c r="H13" i="1"/>
  <c r="J14" i="1"/>
  <c r="J13" i="1"/>
  <c r="T3" i="1"/>
  <c r="J11" i="1"/>
  <c r="V3" i="1"/>
  <c r="I11" i="1"/>
  <c r="I14" i="1"/>
  <c r="S3" i="1"/>
  <c r="I13" i="1"/>
  <c r="U3" i="1"/>
  <c r="W4" i="1"/>
  <c r="X4" i="1" s="1"/>
  <c r="G11" i="1"/>
  <c r="Z4" i="1"/>
  <c r="R3" i="1"/>
  <c r="H11" i="1"/>
  <c r="W7" i="1"/>
  <c r="X7" i="1" s="1"/>
  <c r="W8" i="1"/>
  <c r="X8" i="1" s="1"/>
  <c r="Z8" i="1"/>
  <c r="W6" i="1" l="1"/>
  <c r="X6" i="1" s="1"/>
  <c r="V13" i="1"/>
  <c r="S14" i="1"/>
  <c r="W5" i="1"/>
  <c r="X5" i="1" s="1"/>
  <c r="Z6" i="1"/>
  <c r="T14" i="1"/>
  <c r="U11" i="1"/>
  <c r="Z5" i="1"/>
  <c r="Z7" i="1"/>
  <c r="W3" i="1"/>
  <c r="Z3" i="1"/>
  <c r="R14" i="1"/>
  <c r="U14" i="1"/>
  <c r="S11" i="1"/>
  <c r="V14" i="1"/>
  <c r="R13" i="1"/>
  <c r="U13" i="1"/>
  <c r="T13" i="1"/>
  <c r="V11" i="1"/>
  <c r="R11" i="1"/>
  <c r="S13" i="1"/>
  <c r="T11" i="1"/>
  <c r="Z14" i="1" l="1"/>
  <c r="W14" i="1"/>
  <c r="Z13" i="1"/>
  <c r="W11" i="1"/>
  <c r="X11" i="1" s="1"/>
  <c r="X3" i="1"/>
  <c r="X13" i="1" s="1"/>
  <c r="W13" i="1"/>
  <c r="X14" i="1" l="1"/>
</calcChain>
</file>

<file path=xl/comments1.xml><?xml version="1.0" encoding="utf-8"?>
<comments xmlns="http://schemas.openxmlformats.org/spreadsheetml/2006/main">
  <authors>
    <author>Chris Forth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DB results suggests 22 teams, only  21 in table</t>
        </r>
      </text>
    </comment>
    <comment ref="V7" authorId="0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DB book suggests 73 conceded in the table, but  matches suggest  75, assume 75</t>
        </r>
      </text>
    </comment>
  </commentList>
</comments>
</file>

<file path=xl/comments2.xml><?xml version="1.0" encoding="utf-8"?>
<comments xmlns="http://schemas.openxmlformats.org/spreadsheetml/2006/main">
  <authors>
    <author>Chris Forth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NL league games - non crowd noted in DB book</t>
        </r>
      </text>
    </comment>
  </commentList>
</comments>
</file>

<file path=xl/comments3.xml><?xml version="1.0" encoding="utf-8"?>
<comments xmlns="http://schemas.openxmlformats.org/spreadsheetml/2006/main">
  <authors>
    <author>Chris Forth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NL league games - non crowd noted in DB book</t>
        </r>
      </text>
    </comment>
  </commentList>
</comments>
</file>

<file path=xl/comments4.xml><?xml version="1.0" encoding="utf-8"?>
<comments xmlns="http://schemas.openxmlformats.org/spreadsheetml/2006/main">
  <authors>
    <author>Chris Forth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NL league games - non crowd noted in DB book</t>
        </r>
      </text>
    </comment>
  </commentList>
</comments>
</file>

<file path=xl/comments5.xml><?xml version="1.0" encoding="utf-8"?>
<comments xmlns="http://schemas.openxmlformats.org/spreadsheetml/2006/main">
  <authors>
    <author>Chris Forth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NL league games - non crowd noted in DB book</t>
        </r>
      </text>
    </comment>
  </commentList>
</comments>
</file>

<file path=xl/comments6.xml><?xml version="1.0" encoding="utf-8"?>
<comments xmlns="http://schemas.openxmlformats.org/spreadsheetml/2006/main">
  <authors>
    <author>Chris Forth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NL league games - non crowd noted in DB book</t>
        </r>
      </text>
    </comment>
  </commentList>
</comments>
</file>

<file path=xl/comments7.xml><?xml version="1.0" encoding="utf-8"?>
<comments xmlns="http://schemas.openxmlformats.org/spreadsheetml/2006/main">
  <authors>
    <author>Chris Forth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NL league games - non crowd noted in DB book</t>
        </r>
      </text>
    </comment>
  </commentList>
</comments>
</file>

<file path=xl/comments8.xml><?xml version="1.0" encoding="utf-8"?>
<comments xmlns="http://schemas.openxmlformats.org/spreadsheetml/2006/main">
  <authors>
    <author>Chris Forth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NL league games - non crowd noted in DB book</t>
        </r>
      </text>
    </comment>
  </commentList>
</comments>
</file>

<file path=xl/comments9.xml><?xml version="1.0" encoding="utf-8"?>
<comments xmlns="http://schemas.openxmlformats.org/spreadsheetml/2006/main">
  <authors>
    <author>Chris Forth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Chris Forth:</t>
        </r>
        <r>
          <rPr>
            <sz val="9"/>
            <color indexed="81"/>
            <rFont val="Tahoma"/>
            <family val="2"/>
          </rPr>
          <t xml:space="preserve">
NL league games - non crowd noted in DB book</t>
        </r>
      </text>
    </comment>
  </commentList>
</comments>
</file>

<file path=xl/sharedStrings.xml><?xml version="1.0" encoding="utf-8"?>
<sst xmlns="http://schemas.openxmlformats.org/spreadsheetml/2006/main" count="3173" uniqueCount="662">
  <si>
    <t>MANSFIELD TOWN</t>
  </si>
  <si>
    <t>H</t>
  </si>
  <si>
    <t>DIV. AVE.</t>
  </si>
  <si>
    <t>Scunthorpe United</t>
  </si>
  <si>
    <t>SCORERS</t>
  </si>
  <si>
    <t>POSITION</t>
  </si>
  <si>
    <t xml:space="preserve">ON </t>
  </si>
  <si>
    <t>OFF</t>
  </si>
  <si>
    <t>CORNERS</t>
  </si>
  <si>
    <t>FK</t>
  </si>
  <si>
    <t>YELLOW</t>
  </si>
  <si>
    <t>RED</t>
  </si>
  <si>
    <t>HOME CROWDS</t>
  </si>
  <si>
    <t>Mansfield Town</t>
  </si>
  <si>
    <t>SEASON</t>
  </si>
  <si>
    <t>DIVISION</t>
  </si>
  <si>
    <t>POS.</t>
  </si>
  <si>
    <t>P</t>
  </si>
  <si>
    <t>W</t>
  </si>
  <si>
    <t>D</t>
  </si>
  <si>
    <t>L</t>
  </si>
  <si>
    <t>F</t>
  </si>
  <si>
    <t>A</t>
  </si>
  <si>
    <t>PTS</t>
  </si>
  <si>
    <t>% PTS.</t>
  </si>
  <si>
    <t>CROWDS</t>
  </si>
  <si>
    <t>AVERAGE</t>
  </si>
  <si>
    <t>FAILURES TO SCORE</t>
  </si>
  <si>
    <t>SCUNTHORPE UNITED</t>
  </si>
  <si>
    <t>AVE. (A)</t>
  </si>
  <si>
    <t>HIGH (H)</t>
  </si>
  <si>
    <t>Totals:</t>
  </si>
  <si>
    <t>Highest:</t>
  </si>
  <si>
    <t>Lowest:</t>
  </si>
  <si>
    <t>Ranby</t>
  </si>
  <si>
    <t>Smith</t>
  </si>
  <si>
    <t>6th</t>
  </si>
  <si>
    <t>LOW (H)</t>
  </si>
  <si>
    <t>HIGH (A)</t>
  </si>
  <si>
    <t>LOW (A)</t>
  </si>
  <si>
    <t>0-0 (H)</t>
  </si>
  <si>
    <t>0-0 (A)</t>
  </si>
  <si>
    <t>10th WIN</t>
  </si>
  <si>
    <t>10th LOSS</t>
  </si>
  <si>
    <t>CASTLEFORD TOWN</t>
  </si>
  <si>
    <t>Wath Athletic</t>
  </si>
  <si>
    <t>Elliott</t>
  </si>
  <si>
    <t>TOTAL</t>
  </si>
  <si>
    <t>P/O</t>
  </si>
  <si>
    <t>SEASON/MATCH</t>
  </si>
  <si>
    <t>DATE</t>
  </si>
  <si>
    <t>VENUE</t>
  </si>
  <si>
    <t>RES</t>
  </si>
  <si>
    <t>H.T.</t>
  </si>
  <si>
    <t>CROWD</t>
  </si>
  <si>
    <t>Fenoughty 2</t>
  </si>
  <si>
    <t>AWAY</t>
  </si>
  <si>
    <t>% YC</t>
  </si>
  <si>
    <t>% OPP</t>
  </si>
  <si>
    <t>Fenoughty</t>
  </si>
  <si>
    <t>AWAY CROWDS</t>
  </si>
  <si>
    <t>CITY</t>
  </si>
  <si>
    <t>TO PLAY-OFFS</t>
  </si>
  <si>
    <t>WORKSOP TOWN</t>
  </si>
  <si>
    <t>Rippon</t>
  </si>
  <si>
    <t>Cleasby</t>
  </si>
  <si>
    <t>WOMBWELL</t>
  </si>
  <si>
    <t>Miller</t>
  </si>
  <si>
    <t>1st</t>
  </si>
  <si>
    <t>2nd</t>
  </si>
  <si>
    <t>3rd</t>
  </si>
  <si>
    <t>4th</t>
  </si>
  <si>
    <t>Alfreton Town</t>
  </si>
  <si>
    <t>Gainsborough Trinity</t>
  </si>
  <si>
    <t>CUM. CROWDS</t>
  </si>
  <si>
    <t>CUM. AVE.</t>
  </si>
  <si>
    <t>TOTAL (H)</t>
  </si>
  <si>
    <t>AVE. (H)</t>
  </si>
  <si>
    <t>TOTAL (A)</t>
  </si>
  <si>
    <t>CONS. SCORE FROM START</t>
  </si>
  <si>
    <t>DOUBLES (F)</t>
  </si>
  <si>
    <t>DOUBLES (A)</t>
  </si>
  <si>
    <t>DIV. RANK</t>
  </si>
  <si>
    <t>WINNING SEQUENCE</t>
  </si>
  <si>
    <t>DRAWING SEQUENCE</t>
  </si>
  <si>
    <t>LOSING SEQUENCE</t>
  </si>
  <si>
    <t>UNBEATEN RUN</t>
  </si>
  <si>
    <t>WITHOUT WIN</t>
  </si>
  <si>
    <t>20th</t>
  </si>
  <si>
    <t>OPPONENTS</t>
  </si>
  <si>
    <t>POS</t>
  </si>
  <si>
    <t>SEASONS ABOVE BOTTOM DIV.</t>
  </si>
  <si>
    <t>CLEAN SHEETS</t>
  </si>
  <si>
    <t>SCARBOROUGH</t>
  </si>
  <si>
    <t>LOWEST</t>
  </si>
  <si>
    <t>ALFRETON TOWN</t>
  </si>
  <si>
    <t>5th</t>
  </si>
  <si>
    <t>Hammerton</t>
  </si>
  <si>
    <t>Scarborough</t>
  </si>
  <si>
    <t>CARDS</t>
  </si>
  <si>
    <t>`</t>
  </si>
  <si>
    <t>MIN</t>
  </si>
  <si>
    <t>MAX</t>
  </si>
  <si>
    <t>AVE</t>
  </si>
  <si>
    <t>VISITORS</t>
  </si>
  <si>
    <t>Away Ground</t>
  </si>
  <si>
    <t>GAINSBOROUGH TRINITY</t>
  </si>
  <si>
    <t>Last Updated:</t>
  </si>
  <si>
    <t>GOAL DIFF</t>
  </si>
  <si>
    <r>
      <t>UP</t>
    </r>
    <r>
      <rPr>
        <sz val="8"/>
        <color indexed="10"/>
        <rFont val="Calibri"/>
        <family val="2"/>
        <scheme val="minor"/>
      </rPr>
      <t>/DOWN</t>
    </r>
  </si>
  <si>
    <t>Notts County Reserves</t>
  </si>
  <si>
    <t>LINCOLN CITY RESERVES</t>
  </si>
  <si>
    <t>ML</t>
  </si>
  <si>
    <t>1</t>
  </si>
  <si>
    <t>l</t>
  </si>
  <si>
    <t>2</t>
  </si>
  <si>
    <t>4</t>
  </si>
  <si>
    <t>5</t>
  </si>
  <si>
    <t>6</t>
  </si>
  <si>
    <t>7</t>
  </si>
  <si>
    <t>Boston Town</t>
  </si>
  <si>
    <t>BOSTON TOWN</t>
  </si>
  <si>
    <t>Rotherham Town</t>
  </si>
  <si>
    <t>Wombwell</t>
  </si>
  <si>
    <t>BARNSLEY RESERVES</t>
  </si>
  <si>
    <t>DENABY UNITED</t>
  </si>
  <si>
    <t>Barnsley Reserves</t>
  </si>
  <si>
    <t>NOTTINGHAM FOREST RESERVES</t>
  </si>
  <si>
    <t>Worksop Town</t>
  </si>
  <si>
    <t>Mexborough</t>
  </si>
  <si>
    <t>ROTHERHAM TOWN</t>
  </si>
  <si>
    <t>Denaby United</t>
  </si>
  <si>
    <t>Castleford Town</t>
  </si>
  <si>
    <t>CHESTERFIELD RESERVES</t>
  </si>
  <si>
    <t>HULL CITY RESERVES</t>
  </si>
  <si>
    <t>Hull City Reserves</t>
  </si>
  <si>
    <t>Rotherham County Reserves</t>
  </si>
  <si>
    <t>DONCASTER RESERVES</t>
  </si>
  <si>
    <t>SHEFFIELD WEDNESDAY RESERVES</t>
  </si>
  <si>
    <t>GRIMSBY TOWN RESERVES</t>
  </si>
  <si>
    <t>Grimsby Town Reserves</t>
  </si>
  <si>
    <t>MEXBOROUGH</t>
  </si>
  <si>
    <t>ROTHERHAM COUNTY RESERVES</t>
  </si>
  <si>
    <t>NOTTS COUNTY RESERVES</t>
  </si>
  <si>
    <t>WATH ATHLETIC</t>
  </si>
  <si>
    <t>Nottingham Forest Reserves</t>
  </si>
  <si>
    <t>Chesterfield Reserves</t>
  </si>
  <si>
    <t>Lincoln City Reserves</t>
  </si>
  <si>
    <t>Sheffield Wednesday Reserves</t>
  </si>
  <si>
    <t>1922/3</t>
  </si>
  <si>
    <t>Above</t>
  </si>
  <si>
    <t>Sutton Town</t>
  </si>
  <si>
    <t>Doncaster Rovers Reserves</t>
  </si>
  <si>
    <t>DONCASTER ROVERS RESERVES</t>
  </si>
  <si>
    <t>SUTTON TOWN</t>
  </si>
  <si>
    <t>1923/4</t>
  </si>
  <si>
    <t>FRICKLEY COLLIERY</t>
  </si>
  <si>
    <t>Frickley Colliery</t>
  </si>
  <si>
    <t>LOUGHBOROUGH CORINTHIANS</t>
  </si>
  <si>
    <t>LONG EATON</t>
  </si>
  <si>
    <t>NEWARK TOWN</t>
  </si>
  <si>
    <t>GRANTHAM</t>
  </si>
  <si>
    <t>SHIREBROOK</t>
  </si>
  <si>
    <t>Shirebrook</t>
  </si>
  <si>
    <t>Long Eaton</t>
  </si>
  <si>
    <t>Loughborough Corinthians</t>
  </si>
  <si>
    <t>Grantham</t>
  </si>
  <si>
    <t>Newark Town</t>
  </si>
  <si>
    <t>1926/7</t>
  </si>
  <si>
    <t>ILKESTON UNITED</t>
  </si>
  <si>
    <t>Ilkeston United</t>
  </si>
  <si>
    <t>Fixtures show "Ilkeston United'", DB table wrongly shows "Ilkeston Town"</t>
  </si>
  <si>
    <t>MEXBOROUGH ATHLETIC</t>
  </si>
  <si>
    <t>HEANOR TOWN</t>
  </si>
  <si>
    <t>Heanor Town</t>
  </si>
  <si>
    <t>Mexborough Athletic</t>
  </si>
  <si>
    <t>STAVELEY TOWN</t>
  </si>
  <si>
    <t>Staveley Town</t>
  </si>
  <si>
    <t>1927/8</t>
  </si>
  <si>
    <t>City  finished 19th (not  18th  as DB 's table would suggest), it  omits Chesterfield Reserves , see http://footballsite.co.uk/Statistics/NonLeagueTables/ML1922-23.htm</t>
  </si>
  <si>
    <t>For Wombwell, DB table should show Wombwell L16  (not L15)</t>
  </si>
  <si>
    <t>12/09/1923, opponents assumed to  be Denaby  United (not Denaby Town), as per returnfixture and table</t>
  </si>
  <si>
    <t>Fxtures show conceded 75 goals, table shows 73 (fixtures assumed)</t>
  </si>
  <si>
    <t>ROTHERHAM UNITED RESERVES</t>
  </si>
  <si>
    <t>Rotherham United Reserves</t>
  </si>
  <si>
    <t>Smith, Woods</t>
  </si>
  <si>
    <t>Woods, Lemons</t>
  </si>
  <si>
    <t>Moult, Woods, Lemons, J Harron</t>
  </si>
  <si>
    <t>Moult, J Harron</t>
  </si>
  <si>
    <t>Woods (pen)</t>
  </si>
  <si>
    <t>Moult</t>
  </si>
  <si>
    <t>Woods</t>
  </si>
  <si>
    <t>Elliott 3, Woods 2</t>
  </si>
  <si>
    <t>Elliott, J Harron</t>
  </si>
  <si>
    <t>Albrecht, J Harron</t>
  </si>
  <si>
    <t>Moult, Elliott, Woods</t>
  </si>
  <si>
    <t>Lemons, J Harron</t>
  </si>
  <si>
    <t>Bowe 2, Moult</t>
  </si>
  <si>
    <t>Maskill, Elliott</t>
  </si>
  <si>
    <t>Woods 2 (1pen)</t>
  </si>
  <si>
    <t>Elliott 2, Woods, Lemons</t>
  </si>
  <si>
    <t>Lemons</t>
  </si>
  <si>
    <t>Elliott 2</t>
  </si>
  <si>
    <t>Lucas</t>
  </si>
  <si>
    <t>Charlesworth 2</t>
  </si>
  <si>
    <t>Lynch, Elliott, Acklam</t>
  </si>
  <si>
    <t>Acklam, Elliott, Woods</t>
  </si>
  <si>
    <t>Elliott (pen)</t>
  </si>
  <si>
    <t>Tindale, Albrecht, Charlesworth</t>
  </si>
  <si>
    <t>Albrecht</t>
  </si>
  <si>
    <t>Charlesworth</t>
  </si>
  <si>
    <t>Hulme (pen)</t>
  </si>
  <si>
    <t>Charlesworth, Davison</t>
  </si>
  <si>
    <t>Pattie</t>
  </si>
  <si>
    <t>Acklam, Rippon</t>
  </si>
  <si>
    <t>Rippon 3, Hulme (pen), Charlesworth</t>
  </si>
  <si>
    <t>Acklam 2, Elliott</t>
  </si>
  <si>
    <t>Marshalll</t>
  </si>
  <si>
    <t>Acklam 3</t>
  </si>
  <si>
    <t xml:space="preserve">Acklam 2, Marshall </t>
  </si>
  <si>
    <t>Charlesworth 2, Acklam, Rippon</t>
  </si>
  <si>
    <t>Cleasby, Miller</t>
  </si>
  <si>
    <t>Brooke, Miller, Elliott</t>
  </si>
  <si>
    <t>Walker, Miller</t>
  </si>
  <si>
    <t>Marshall 2</t>
  </si>
  <si>
    <t>Brown</t>
  </si>
  <si>
    <t>Laws (pen)</t>
  </si>
  <si>
    <t>Laws 2, Brown, Albrecht</t>
  </si>
  <si>
    <t>Miller 3, Brown</t>
  </si>
  <si>
    <t>Miller, Laws</t>
  </si>
  <si>
    <t>Laws</t>
  </si>
  <si>
    <t>Miller, Brown</t>
  </si>
  <si>
    <t>Laws (pen), Smith</t>
  </si>
  <si>
    <t>J Baines</t>
  </si>
  <si>
    <t>Holland</t>
  </si>
  <si>
    <t>Holland 4, Cleasby 2</t>
  </si>
  <si>
    <t>Ranby, Loughran (pen)</t>
  </si>
  <si>
    <t>Holland, Laws, Ranby</t>
  </si>
  <si>
    <t>O'Cain, Ranby</t>
  </si>
  <si>
    <t>Jones</t>
  </si>
  <si>
    <t>Holland, Loughran (pen)</t>
  </si>
  <si>
    <t>O'Cain</t>
  </si>
  <si>
    <t>Riley</t>
  </si>
  <si>
    <t>Riley 3, Laws, Harron</t>
  </si>
  <si>
    <t>Harron, Riley</t>
  </si>
  <si>
    <t>Harron, Ranby</t>
  </si>
  <si>
    <t>Loughran (pen)</t>
  </si>
  <si>
    <t>Loughran, O'Cain, Riley</t>
  </si>
  <si>
    <t>Loughran (pen), Richardson, Laws</t>
  </si>
  <si>
    <t>R Baines 3, Loughran</t>
  </si>
  <si>
    <t>Clayton 2</t>
  </si>
  <si>
    <t>R Baines, Ranby, Stonehouse, Laws</t>
  </si>
  <si>
    <t>Clayton 2, R Baines, Laws</t>
  </si>
  <si>
    <t>Stonehouse</t>
  </si>
  <si>
    <t>Richardson 2, O'Cain</t>
  </si>
  <si>
    <t>O'Cain 2, Laws</t>
  </si>
  <si>
    <t>Flood</t>
  </si>
  <si>
    <t>Flood, Middlemiss</t>
  </si>
  <si>
    <t>Raby, O'Cain</t>
  </si>
  <si>
    <t>Richards</t>
  </si>
  <si>
    <t>Flood 4, Richards, Harvey</t>
  </si>
  <si>
    <t>Duckham, Middlemiss</t>
  </si>
  <si>
    <t>Flood 3 (1 pen), Merritt</t>
  </si>
  <si>
    <t>Merritt</t>
  </si>
  <si>
    <t>Clayton 2, Ranby 2, Merritt</t>
  </si>
  <si>
    <t>Merritt, Loughran</t>
  </si>
  <si>
    <t>Clancey</t>
  </si>
  <si>
    <t>Clayton 3, Flood 2, Harvey, Merritt</t>
  </si>
  <si>
    <t>Flood, Loughran (pen), R Thompson</t>
  </si>
  <si>
    <t>Merritt, Fenoughty, R Thompson</t>
  </si>
  <si>
    <t>Ranby 2, Redfern, R Thompson</t>
  </si>
  <si>
    <t>Merritt 2</t>
  </si>
  <si>
    <t>Clayton 2, Fenoughty</t>
  </si>
  <si>
    <t>Clayton 2, Ranby, Merritt, Fenoughty</t>
  </si>
  <si>
    <t>Ranby, Merritt</t>
  </si>
  <si>
    <t>O'Cain 2, Clayton</t>
  </si>
  <si>
    <t>Noble</t>
  </si>
  <si>
    <t>Duckham, Middlemiss, O'Cain, Loughtan</t>
  </si>
  <si>
    <t>Fenoughty 2, Ranby</t>
  </si>
  <si>
    <t>Waite, Merritt</t>
  </si>
  <si>
    <t>Tyson 2, Merrtt, Fenoughty</t>
  </si>
  <si>
    <t>Hammerton, Fenoughty, Merritt</t>
  </si>
  <si>
    <t>Merritt 2, Albrecht 2</t>
  </si>
  <si>
    <t>Merritt 2, Albrecht 2, Ranby</t>
  </si>
  <si>
    <t>Merritt, Hooper</t>
  </si>
  <si>
    <t>Hammerton 2, Merritt, Hooper</t>
  </si>
  <si>
    <t>Merritt, Hammerton</t>
  </si>
  <si>
    <t>Hammerton 2, Merritt</t>
  </si>
  <si>
    <t>Waite</t>
  </si>
  <si>
    <t>Hammerton, Waite</t>
  </si>
  <si>
    <t>Ranby 2, Hammerton 2</t>
  </si>
  <si>
    <t>Clayton, Levick</t>
  </si>
  <si>
    <t>Hammerton, Waite, Everest</t>
  </si>
  <si>
    <t>Simms, Ranby</t>
  </si>
  <si>
    <t>Hammerton 2</t>
  </si>
  <si>
    <t>Loughran</t>
  </si>
  <si>
    <t>Fenoughty 3, Jones</t>
  </si>
  <si>
    <t>Noble 3, Waite 2, Fenoughty, Albrecht</t>
  </si>
  <si>
    <t>Waite, Ranby, Albrecht</t>
  </si>
  <si>
    <t>Fenoughty 2, Albrecht, Everest</t>
  </si>
  <si>
    <t>Ranby, Albrecht</t>
  </si>
  <si>
    <t>Fenoughty, Albrecht</t>
  </si>
  <si>
    <t>Simms, Fenoughty</t>
  </si>
  <si>
    <t>Ranby 2, Noble</t>
  </si>
  <si>
    <t>Fenought 2, Everest</t>
  </si>
  <si>
    <t>Everest</t>
  </si>
  <si>
    <t>Cowie, Ranby</t>
  </si>
  <si>
    <t>Cowie</t>
  </si>
  <si>
    <t>Charnley</t>
  </si>
  <si>
    <t>Duthie 2, Cowie</t>
  </si>
  <si>
    <t>Fenoughty 2, Cowie</t>
  </si>
  <si>
    <t>Ranby 2, Cowie 2, OG</t>
  </si>
  <si>
    <t>Forrest, Duthie, Cowie</t>
  </si>
  <si>
    <t>Roberts 3, Charnley</t>
  </si>
  <si>
    <t>Cowie (pen)</t>
  </si>
  <si>
    <t>Forrest</t>
  </si>
  <si>
    <t>Lacy 2</t>
  </si>
  <si>
    <t>Cowie 2, Roberts, Middlemiss</t>
  </si>
  <si>
    <t>Lacy</t>
  </si>
  <si>
    <t>Cowie, Forrest</t>
  </si>
  <si>
    <t>Merritt, Ranby</t>
  </si>
  <si>
    <t>Cowie 2, Ranby 2, Forrest</t>
  </si>
  <si>
    <t>Cowie, Merritt</t>
  </si>
  <si>
    <t>Cowie 2 (1 pen)</t>
  </si>
  <si>
    <t>Cowie, Charnley</t>
  </si>
  <si>
    <t>Cowie, Clayton</t>
  </si>
  <si>
    <t>Cowie 6, Fenoughty 2</t>
  </si>
  <si>
    <t>Cowie 4</t>
  </si>
  <si>
    <t>Ranby, Cowie 4, Fenoughty 2</t>
  </si>
  <si>
    <t>Merritt 3, Cowie</t>
  </si>
  <si>
    <t>Cowie, Fenoughty, Merritt</t>
  </si>
  <si>
    <t>Fenoughty, Ranby</t>
  </si>
  <si>
    <t>Cowie 2, Roberts</t>
  </si>
  <si>
    <t>Cowie 2, Fenoughty</t>
  </si>
  <si>
    <t>Cowie 2</t>
  </si>
  <si>
    <t>Duthie</t>
  </si>
  <si>
    <t>Walker 2</t>
  </si>
  <si>
    <t>Albrecht 2, Brown</t>
  </si>
  <si>
    <t>R Baines</t>
  </si>
  <si>
    <t>Walker, Miller (pen)</t>
  </si>
  <si>
    <t>J Baines, Walker</t>
  </si>
  <si>
    <t>Walker, J Baines, Miller</t>
  </si>
  <si>
    <t>Marshall 5</t>
  </si>
  <si>
    <t>Walker, Albrecht</t>
  </si>
  <si>
    <t>Miller (2), Walker</t>
  </si>
  <si>
    <t>O'Cain 2</t>
  </si>
  <si>
    <t>Duckham 5, Flood 2</t>
  </si>
  <si>
    <t>R Thompson, Ranby</t>
  </si>
  <si>
    <t>Fenoughty 2, Merritt</t>
  </si>
  <si>
    <t>Cowie, Roberts, Forrest</t>
  </si>
  <si>
    <t>3 ML</t>
  </si>
  <si>
    <t>ML - NLS</t>
  </si>
  <si>
    <t>Flood 3, Ranby 2, O'Cain, Loughran</t>
  </si>
  <si>
    <t>R Thompson 3</t>
  </si>
  <si>
    <t>Hammerton 4, Waite, Ranby,  Fenoughty</t>
  </si>
  <si>
    <t>Cleasby, Holland</t>
  </si>
  <si>
    <t>Holland, Albrecht, Laws</t>
  </si>
  <si>
    <t>Cowie 5, Ranby</t>
  </si>
  <si>
    <t>3 NS</t>
  </si>
  <si>
    <t>Season</t>
  </si>
  <si>
    <t>Match</t>
  </si>
  <si>
    <t>3E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</si>
  <si>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</si>
  <si>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</si>
  <si>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</si>
  <si>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</si>
  <si>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</si>
  <si>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</si>
  <si>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</si>
  <si>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</si>
  <si>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</si>
  <si>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</si>
  <si>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</si>
  <si>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</si>
  <si>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</si>
  <si>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</si>
  <si>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</si>
  <si>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</si>
  <si>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</si>
  <si>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</si>
  <si>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</si>
  <si>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</si>
  <si>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</si>
  <si>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</si>
  <si>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</si>
  <si>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</si>
  <si>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</si>
  <si>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</si>
  <si>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</si>
  <si>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</si>
  <si>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</si>
  <si>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</si>
  <si>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</si>
  <si>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</si>
  <si>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</si>
  <si>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</si>
  <si>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</si>
  <si>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</si>
  <si>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</si>
  <si>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</si>
  <si>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</si>
  <si>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</si>
  <si>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</si>
  <si>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</si>
  <si>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</si>
  <si>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</si>
  <si>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</si>
  <si>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</si>
  <si>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</si>
  <si>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</si>
  <si>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</si>
  <si>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</si>
  <si>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</si>
  <si>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</si>
  <si>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</si>
  <si>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</si>
  <si>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</si>
  <si>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</si>
  <si>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</si>
  <si>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</si>
  <si>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</si>
  <si>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</si>
  <si>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</si>
  <si>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</si>
  <si>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</si>
  <si>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</si>
  <si>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</si>
  <si>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</si>
  <si>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</si>
  <si>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</si>
  <si>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</si>
  <si>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</si>
  <si>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</si>
  <si>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</si>
  <si>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</si>
  <si>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</si>
  <si>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</si>
  <si>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</si>
  <si>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</si>
  <si>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</si>
  <si>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</si>
  <si>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</si>
  <si>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</si>
  <si>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</si>
  <si>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</si>
  <si>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</si>
  <si>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</si>
  <si>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</si>
  <si>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</si>
  <si>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</si>
  <si>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</si>
  <si>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</si>
  <si>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</si>
  <si>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</si>
  <si>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</si>
  <si>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</si>
  <si>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</si>
  <si>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</si>
  <si>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</si>
  <si>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</si>
  <si>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</si>
  <si>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</si>
  <si>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</si>
  <si>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</si>
  <si>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</si>
  <si>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</si>
  <si>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</si>
  <si>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</si>
  <si>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</si>
  <si>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</si>
  <si>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</si>
  <si>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</si>
  <si>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</si>
  <si>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</si>
  <si>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3E01</t>
  </si>
  <si>
    <t>3E02</t>
  </si>
  <si>
    <t>3E03</t>
  </si>
  <si>
    <t>3E04</t>
  </si>
  <si>
    <t>3E05</t>
  </si>
  <si>
    <t>3E06</t>
  </si>
  <si>
    <t>3E07</t>
  </si>
  <si>
    <t>3E08</t>
  </si>
  <si>
    <t>3E09</t>
  </si>
  <si>
    <t>3E10</t>
  </si>
  <si>
    <t>3E11</t>
  </si>
  <si>
    <t>3E12</t>
  </si>
  <si>
    <t>3E13</t>
  </si>
  <si>
    <t>3E14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</si>
  <si>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</si>
  <si>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</si>
  <si>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</si>
  <si>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</si>
  <si>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</si>
  <si>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</si>
  <si>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</si>
  <si>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</si>
  <si>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</si>
  <si>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</si>
  <si>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</si>
  <si>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</si>
  <si>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</si>
  <si>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</si>
  <si>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</si>
  <si>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</si>
  <si>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</si>
  <si>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</si>
  <si>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</si>
  <si>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</si>
  <si>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</si>
  <si>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</si>
  <si>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</si>
  <si>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</si>
  <si>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</si>
  <si>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</si>
  <si>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</si>
  <si>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</si>
  <si>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</si>
  <si>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</si>
  <si>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</si>
  <si>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</si>
  <si>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</si>
  <si>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</si>
  <si>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</si>
  <si>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</si>
  <si>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</si>
  <si>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</si>
  <si>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</si>
  <si>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</si>
  <si>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</si>
  <si>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</si>
  <si>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</si>
  <si>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</si>
  <si>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</si>
  <si>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</si>
  <si>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</si>
  <si>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</si>
  <si>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</si>
  <si>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</si>
  <si>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</si>
  <si>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</si>
  <si>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</si>
  <si>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</si>
  <si>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</si>
  <si>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</si>
  <si>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</si>
  <si>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</si>
  <si>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</si>
  <si>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</si>
  <si>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</si>
  <si>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</si>
  <si>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</si>
  <si>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</si>
  <si>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</si>
  <si>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</si>
  <si>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</si>
  <si>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</si>
  <si>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</si>
  <si>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</si>
  <si>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</si>
  <si>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</si>
  <si>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</si>
  <si>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</si>
  <si>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</si>
  <si>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</si>
  <si>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</si>
  <si>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</si>
  <si>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</si>
  <si>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</si>
  <si>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</si>
  <si>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</si>
  <si>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</si>
  <si>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</si>
  <si>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</si>
  <si>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</si>
  <si>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</si>
  <si>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</si>
  <si>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</si>
  <si>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</si>
  <si>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</si>
  <si>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</si>
  <si>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</si>
  <si>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</si>
  <si>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</si>
  <si>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</si>
  <si>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</si>
  <si>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</si>
  <si>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</si>
  <si>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</si>
  <si>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</si>
  <si>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</si>
  <si>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</si>
  <si>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</si>
  <si>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</si>
  <si>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</si>
  <si>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</si>
  <si>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</si>
  <si>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</si>
  <si>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</si>
  <si>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</si>
  <si>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</si>
  <si>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</si>
  <si>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</si>
  <si>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</si>
  <si>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</si>
  <si>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</si>
  <si>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</si>
  <si>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</si>
  <si>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</si>
  <si>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</si>
  <si>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</si>
  <si>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</si>
  <si>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</si>
  <si>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</si>
  <si>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</si>
  <si>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</si>
  <si>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</si>
  <si>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</si>
  <si>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</si>
  <si>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</si>
  <si>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</si>
  <si>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</si>
  <si>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</si>
  <si>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</si>
  <si>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</si>
  <si>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</si>
  <si>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</si>
  <si>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</si>
  <si>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</si>
  <si>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</si>
  <si>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</si>
  <si>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</si>
  <si>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</si>
  <si>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</si>
  <si>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</si>
  <si>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</si>
  <si>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</si>
  <si>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</si>
  <si>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</si>
  <si>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</si>
  <si>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</si>
  <si>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</si>
  <si>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</si>
  <si>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</si>
  <si>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</si>
  <si>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</si>
  <si>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</si>
  <si>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</si>
  <si>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</si>
  <si>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</si>
  <si>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</si>
  <si>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</si>
  <si>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</si>
  <si>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</si>
  <si>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</si>
  <si>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</si>
  <si>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</si>
  <si>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</si>
  <si>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</si>
  <si>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</si>
  <si>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</si>
  <si>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DD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</si>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</sst>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dd/mm/yyyy;@"/>
  </numFmts>
  <fonts count="15" x14ac:knownFonts="1">
    <font>
      <sz val="10"/>
      <name val="Times New Roman"/>
    </font>
    <font>
      <sz val="10"/>
      <name val="Times New Roman"/>
      <family val="1"/>
    </font>
    <font>
      <sz val="6"/>
      <color indexed="10"/>
      <name val="Times New Roman"/>
      <family val="1"/>
    </font>
    <font>
      <sz val="6"/>
      <name val="Times New Roman"/>
      <family val="1"/>
    </font>
    <font>
      <sz val="6"/>
      <color indexed="52"/>
      <name val="Times New Roman"/>
      <family val="1"/>
    </font>
    <font>
      <sz val="9"/>
      <color indexed="81"/>
      <name val="Tahoma"/>
      <family val="2"/>
    </font>
    <font>
      <sz val="8"/>
      <color indexed="10"/>
      <name val="Calibri"/>
      <family val="2"/>
      <scheme val="minor"/>
    </font>
    <font>
      <sz val="8"/>
      <color indexed="17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7"/>
      <name val="Calibri"/>
      <family val="2"/>
      <scheme val="minor"/>
    </font>
    <font>
      <sz val="8"/>
      <color indexed="14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9"/>
      <color indexed="81"/>
      <name val="Tahoma"/>
      <family val="2"/>
    </font>
    <font>
      <u/>
      <sz val="8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14" fontId="2" fillId="0" borderId="0" xfId="0" applyNumberFormat="1" applyFont="1" applyAlignment="1">
      <alignment horizontal="center"/>
    </xf>
    <xf numFmtId="3" fontId="3" fillId="0" borderId="0" xfId="1" applyNumberFormat="1" applyFont="1"/>
    <xf numFmtId="49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165" fontId="8" fillId="0" borderId="0" xfId="0" applyNumberFormat="1" applyFont="1"/>
    <xf numFmtId="0" fontId="9" fillId="0" borderId="0" xfId="0" applyFont="1" applyAlignment="1">
      <alignment horizontal="right"/>
    </xf>
    <xf numFmtId="3" fontId="8" fillId="0" borderId="0" xfId="0" applyNumberFormat="1" applyFont="1"/>
    <xf numFmtId="164" fontId="8" fillId="0" borderId="0" xfId="1" applyNumberFormat="1" applyFont="1"/>
    <xf numFmtId="2" fontId="8" fillId="0" borderId="0" xfId="0" applyNumberFormat="1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1" fontId="12" fillId="0" borderId="0" xfId="0" applyNumberFormat="1" applyFont="1" applyAlignment="1">
      <alignment horizontal="right"/>
    </xf>
    <xf numFmtId="165" fontId="12" fillId="0" borderId="0" xfId="0" applyNumberFormat="1" applyFont="1"/>
    <xf numFmtId="3" fontId="12" fillId="0" borderId="0" xfId="1" applyNumberFormat="1" applyFont="1"/>
    <xf numFmtId="164" fontId="12" fillId="0" borderId="0" xfId="1" applyNumberFormat="1" applyFont="1"/>
    <xf numFmtId="3" fontId="12" fillId="0" borderId="0" xfId="0" applyNumberFormat="1" applyFont="1"/>
    <xf numFmtId="2" fontId="12" fillId="0" borderId="0" xfId="0" applyNumberFormat="1" applyFont="1"/>
    <xf numFmtId="0" fontId="9" fillId="0" borderId="0" xfId="0" applyFont="1"/>
    <xf numFmtId="165" fontId="9" fillId="0" borderId="0" xfId="2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165" fontId="12" fillId="0" borderId="0" xfId="2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9" fontId="8" fillId="0" borderId="0" xfId="2" applyFont="1"/>
    <xf numFmtId="14" fontId="11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 applyAlignment="1">
      <alignment horizontal="center"/>
    </xf>
    <xf numFmtId="1" fontId="3" fillId="0" borderId="0" xfId="0" applyNumberFormat="1" applyFont="1"/>
    <xf numFmtId="1" fontId="8" fillId="0" borderId="0" xfId="0" applyNumberFormat="1" applyFont="1"/>
    <xf numFmtId="0" fontId="1" fillId="0" borderId="0" xfId="0" applyFont="1"/>
    <xf numFmtId="0" fontId="14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1" fontId="0" fillId="0" borderId="0" xfId="0" applyNumberFormat="1"/>
    <xf numFmtId="166" fontId="0" fillId="0" borderId="0" xfId="0" applyNumberFormat="1"/>
    <xf numFmtId="0" fontId="0" fillId="0" borderId="0" xfId="0" applyNumberFormat="1"/>
    <xf numFmtId="1" fontId="1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00FF"/>
      <color rgb="FFFFFFFF"/>
      <color rgb="FFFFCCFF"/>
      <color rgb="FFFF99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U23"/>
  <sheetViews>
    <sheetView zoomScaleNormal="100" workbookViewId="0">
      <pane xSplit="6" ySplit="1" topLeftCell="G2" activePane="bottomRight" state="frozen"/>
      <selection pane="topRight" activeCell="F1" sqref="F1"/>
      <selection pane="bottomLeft" activeCell="A2" sqref="A2"/>
      <selection pane="bottomRight" activeCell="K19" sqref="K19"/>
    </sheetView>
  </sheetViews>
  <sheetFormatPr defaultColWidth="9.1640625" defaultRowHeight="11.25" x14ac:dyDescent="0.2"/>
  <cols>
    <col min="1" max="1" width="9.1640625" style="20"/>
    <col min="2" max="2" width="2.83203125" style="18" bestFit="1" customWidth="1"/>
    <col min="3" max="3" width="7" style="46" bestFit="1" customWidth="1"/>
    <col min="4" max="4" width="5.1640625" style="46" bestFit="1" customWidth="1"/>
    <col min="5" max="5" width="11" style="15" customWidth="1"/>
    <col min="6" max="6" width="4.1640625" style="19" bestFit="1" customWidth="1"/>
    <col min="7" max="7" width="5.5" style="18" bestFit="1" customWidth="1"/>
    <col min="8" max="12" width="5.83203125" style="20" customWidth="1"/>
    <col min="13" max="13" width="8.1640625" style="20" customWidth="1"/>
    <col min="14" max="22" width="5.83203125" style="20" customWidth="1"/>
    <col min="23" max="23" width="5.83203125" style="18" customWidth="1"/>
    <col min="24" max="24" width="7.6640625" style="20" bestFit="1" customWidth="1"/>
    <col min="25" max="25" width="9.1640625" style="20" customWidth="1"/>
    <col min="26" max="26" width="6.5" style="20" bestFit="1" customWidth="1"/>
    <col min="27" max="27" width="9.5" style="20" customWidth="1"/>
    <col min="28" max="28" width="7.83203125" style="20" bestFit="1" customWidth="1"/>
    <col min="29" max="29" width="11.33203125" style="20" bestFit="1" customWidth="1"/>
    <col min="30" max="30" width="8.33203125" style="20" bestFit="1" customWidth="1"/>
    <col min="31" max="31" width="9.5" style="20" bestFit="1" customWidth="1"/>
    <col min="32" max="32" width="6.5" style="20" bestFit="1" customWidth="1"/>
    <col min="33" max="33" width="9.5" style="20" bestFit="1" customWidth="1"/>
    <col min="34" max="34" width="6.6640625" style="20" bestFit="1" customWidth="1"/>
    <col min="35" max="35" width="7" style="20" customWidth="1"/>
    <col min="36" max="36" width="12.33203125" style="20" customWidth="1"/>
    <col min="37" max="37" width="6.33203125" style="20" customWidth="1"/>
    <col min="38" max="38" width="12.33203125" style="20" customWidth="1"/>
    <col min="39" max="39" width="7" style="20" customWidth="1"/>
    <col min="40" max="40" width="9.83203125" style="20" customWidth="1"/>
    <col min="41" max="41" width="6.5" style="20" customWidth="1"/>
    <col min="42" max="42" width="10.33203125" style="20" bestFit="1" customWidth="1"/>
    <col min="43" max="43" width="5.1640625" style="20" bestFit="1" customWidth="1"/>
    <col min="44" max="44" width="5.33203125" style="20" customWidth="1"/>
    <col min="45" max="45" width="7" style="20" bestFit="1" customWidth="1"/>
    <col min="46" max="46" width="7.6640625" style="20" bestFit="1" customWidth="1"/>
    <col min="47" max="47" width="13.1640625" style="20" bestFit="1" customWidth="1"/>
    <col min="48" max="48" width="9.6640625" style="20" bestFit="1" customWidth="1"/>
    <col min="49" max="49" width="9.83203125" style="20" bestFit="1" customWidth="1"/>
    <col min="50" max="50" width="8" style="20" bestFit="1" customWidth="1"/>
    <col min="51" max="51" width="3.1640625" style="20" customWidth="1"/>
    <col min="52" max="52" width="3.5" style="20" customWidth="1"/>
    <col min="53" max="53" width="3.33203125" style="20" customWidth="1"/>
    <col min="54" max="56" width="3.1640625" style="20" customWidth="1"/>
    <col min="57" max="57" width="7.83203125" style="20" customWidth="1"/>
    <col min="58" max="58" width="15" style="20" bestFit="1" customWidth="1"/>
    <col min="59" max="59" width="11" style="20" bestFit="1" customWidth="1"/>
    <col min="60" max="60" width="14.83203125" style="20" bestFit="1" customWidth="1"/>
    <col min="61" max="61" width="4.1640625" style="20" bestFit="1" customWidth="1"/>
    <col min="62" max="62" width="7.5" style="20" customWidth="1"/>
    <col min="63" max="63" width="4.6640625" style="20" bestFit="1" customWidth="1"/>
    <col min="64" max="64" width="6.5" style="20" customWidth="1"/>
    <col min="65" max="65" width="12.1640625" style="20" bestFit="1" customWidth="1"/>
    <col min="66" max="66" width="4.83203125" style="20" customWidth="1"/>
    <col min="67" max="67" width="14" style="20" bestFit="1" customWidth="1"/>
    <col min="68" max="68" width="9.6640625" style="20" customWidth="1"/>
    <col min="69" max="69" width="4.6640625" style="20" bestFit="1" customWidth="1"/>
    <col min="70" max="70" width="6.5" style="20" customWidth="1"/>
    <col min="71" max="71" width="9.6640625" style="20" bestFit="1" customWidth="1"/>
    <col min="72" max="72" width="5" style="20" customWidth="1"/>
    <col min="73" max="73" width="11" style="20" bestFit="1" customWidth="1"/>
    <col min="74" max="16384" width="9.1640625" style="20"/>
  </cols>
  <sheetData>
    <row r="1" spans="1:73" s="15" customFormat="1" x14ac:dyDescent="0.2">
      <c r="C1" s="46" t="s">
        <v>14</v>
      </c>
      <c r="D1" s="46"/>
      <c r="E1" s="15" t="s">
        <v>15</v>
      </c>
      <c r="F1" s="15" t="s">
        <v>16</v>
      </c>
      <c r="G1" s="46" t="s">
        <v>17</v>
      </c>
      <c r="H1" s="46" t="s">
        <v>18</v>
      </c>
      <c r="I1" s="46" t="s">
        <v>19</v>
      </c>
      <c r="J1" s="46" t="s">
        <v>20</v>
      </c>
      <c r="K1" s="46" t="s">
        <v>21</v>
      </c>
      <c r="L1" s="46" t="s">
        <v>22</v>
      </c>
      <c r="M1" s="47" t="s">
        <v>18</v>
      </c>
      <c r="N1" s="47" t="s">
        <v>19</v>
      </c>
      <c r="O1" s="47" t="s">
        <v>20</v>
      </c>
      <c r="P1" s="47" t="s">
        <v>21</v>
      </c>
      <c r="Q1" s="47" t="s">
        <v>22</v>
      </c>
      <c r="R1" s="55" t="s">
        <v>18</v>
      </c>
      <c r="S1" s="55" t="s">
        <v>19</v>
      </c>
      <c r="T1" s="55" t="s">
        <v>20</v>
      </c>
      <c r="U1" s="55" t="s">
        <v>21</v>
      </c>
      <c r="V1" s="55" t="s">
        <v>22</v>
      </c>
      <c r="W1" s="46" t="s">
        <v>23</v>
      </c>
      <c r="X1" s="15" t="s">
        <v>24</v>
      </c>
      <c r="Y1" s="16" t="s">
        <v>109</v>
      </c>
      <c r="Z1" s="16" t="s">
        <v>108</v>
      </c>
      <c r="AA1" s="15" t="s">
        <v>25</v>
      </c>
      <c r="AB1" s="15" t="s">
        <v>26</v>
      </c>
      <c r="AC1" s="15" t="s">
        <v>74</v>
      </c>
      <c r="AD1" s="15" t="s">
        <v>75</v>
      </c>
      <c r="AE1" s="15" t="s">
        <v>76</v>
      </c>
      <c r="AF1" s="15" t="s">
        <v>77</v>
      </c>
      <c r="AG1" s="15" t="s">
        <v>78</v>
      </c>
      <c r="AH1" s="15" t="s">
        <v>29</v>
      </c>
      <c r="AI1" s="15" t="s">
        <v>30</v>
      </c>
      <c r="AJ1" s="17" t="s">
        <v>30</v>
      </c>
      <c r="AK1" s="15" t="s">
        <v>37</v>
      </c>
      <c r="AL1" s="17" t="s">
        <v>37</v>
      </c>
      <c r="AM1" s="15" t="s">
        <v>38</v>
      </c>
      <c r="AN1" s="17" t="s">
        <v>38</v>
      </c>
      <c r="AO1" s="15" t="s">
        <v>39</v>
      </c>
      <c r="AP1" s="17" t="s">
        <v>39</v>
      </c>
      <c r="AQ1" s="15" t="s">
        <v>40</v>
      </c>
      <c r="AR1" s="15" t="s">
        <v>41</v>
      </c>
      <c r="AS1" s="15" t="s">
        <v>42</v>
      </c>
      <c r="AT1" s="15" t="s">
        <v>43</v>
      </c>
      <c r="AU1" s="15" t="s">
        <v>79</v>
      </c>
      <c r="AV1" s="15" t="s">
        <v>80</v>
      </c>
      <c r="AW1" s="15" t="s">
        <v>81</v>
      </c>
      <c r="AX1" s="15" t="s">
        <v>82</v>
      </c>
      <c r="AY1" s="15" t="s">
        <v>68</v>
      </c>
      <c r="AZ1" s="15" t="s">
        <v>69</v>
      </c>
      <c r="BA1" s="15" t="s">
        <v>70</v>
      </c>
      <c r="BB1" s="15" t="s">
        <v>71</v>
      </c>
      <c r="BC1" s="15" t="s">
        <v>96</v>
      </c>
      <c r="BD1" s="15" t="s">
        <v>36</v>
      </c>
      <c r="BE1" s="15" t="s">
        <v>2</v>
      </c>
      <c r="BF1" s="15" t="s">
        <v>91</v>
      </c>
      <c r="BG1" s="15" t="s">
        <v>92</v>
      </c>
      <c r="BH1" s="15" t="s">
        <v>27</v>
      </c>
      <c r="BJ1" s="15" t="s">
        <v>47</v>
      </c>
      <c r="BK1" s="15" t="s">
        <v>103</v>
      </c>
      <c r="BL1" s="15" t="s">
        <v>102</v>
      </c>
      <c r="BM1" s="17" t="s">
        <v>104</v>
      </c>
      <c r="BN1" s="15" t="s">
        <v>101</v>
      </c>
      <c r="BO1" s="17" t="s">
        <v>104</v>
      </c>
      <c r="BP1" s="15" t="s">
        <v>47</v>
      </c>
      <c r="BQ1" s="15" t="s">
        <v>103</v>
      </c>
      <c r="BR1" s="15" t="s">
        <v>102</v>
      </c>
      <c r="BS1" s="17" t="s">
        <v>105</v>
      </c>
      <c r="BT1" s="15" t="s">
        <v>101</v>
      </c>
      <c r="BU1" s="17" t="s">
        <v>105</v>
      </c>
    </row>
    <row r="2" spans="1:73" x14ac:dyDescent="0.2">
      <c r="A2" s="53" t="s">
        <v>113</v>
      </c>
      <c r="B2" s="18">
        <v>1</v>
      </c>
      <c r="C2" s="46">
        <v>1922</v>
      </c>
      <c r="D2" s="46">
        <v>1923</v>
      </c>
      <c r="E2" s="15" t="s">
        <v>112</v>
      </c>
      <c r="F2" s="19">
        <v>19</v>
      </c>
      <c r="G2" s="18">
        <f>SUM(H2:J2)*2</f>
        <v>42</v>
      </c>
      <c r="H2" s="20">
        <f>'2223'!H61</f>
        <v>9</v>
      </c>
      <c r="I2" s="20">
        <f>'2223'!H62</f>
        <v>6</v>
      </c>
      <c r="J2" s="20">
        <f>'2223'!H63</f>
        <v>6</v>
      </c>
      <c r="K2" s="20">
        <f>'2223'!H64</f>
        <v>37</v>
      </c>
      <c r="L2" s="20">
        <f>'2223'!H65</f>
        <v>28</v>
      </c>
      <c r="M2" s="20">
        <f>'2223'!I61</f>
        <v>2</v>
      </c>
      <c r="N2" s="20">
        <f>'2223'!I62</f>
        <v>6</v>
      </c>
      <c r="O2" s="20">
        <f>'2223'!I63</f>
        <v>13</v>
      </c>
      <c r="P2" s="20">
        <f>'2223'!I64</f>
        <v>19</v>
      </c>
      <c r="Q2" s="20">
        <f>'2223'!I65</f>
        <v>42</v>
      </c>
      <c r="R2" s="20">
        <f>H2+M2</f>
        <v>11</v>
      </c>
      <c r="S2" s="20">
        <f t="shared" ref="S2:V2" si="0">I2+N2</f>
        <v>12</v>
      </c>
      <c r="T2" s="20">
        <f t="shared" si="0"/>
        <v>19</v>
      </c>
      <c r="U2" s="20">
        <f t="shared" si="0"/>
        <v>56</v>
      </c>
      <c r="V2" s="20">
        <f t="shared" si="0"/>
        <v>70</v>
      </c>
      <c r="W2" s="18">
        <f t="shared" ref="W2:W8" si="1">R2*2+S2</f>
        <v>34</v>
      </c>
      <c r="X2" s="21">
        <f t="shared" ref="X2:X8" si="2">W2/(G2*2)</f>
        <v>0.40476190476190477</v>
      </c>
      <c r="Z2" s="22">
        <f>U2-V2</f>
        <v>-14</v>
      </c>
      <c r="AA2" s="23"/>
      <c r="AB2" s="24"/>
      <c r="AC2" s="23"/>
      <c r="AD2" s="23"/>
      <c r="AE2" s="23"/>
      <c r="AF2" s="23"/>
      <c r="AG2" s="23"/>
      <c r="AH2" s="23"/>
      <c r="AI2" s="23"/>
      <c r="AK2" s="23"/>
      <c r="AM2" s="23"/>
      <c r="AO2" s="23"/>
      <c r="BE2" s="25"/>
      <c r="BF2" s="21"/>
      <c r="BG2" s="26"/>
      <c r="BH2" s="26"/>
    </row>
    <row r="3" spans="1:73" x14ac:dyDescent="0.2">
      <c r="A3" s="53" t="s">
        <v>115</v>
      </c>
      <c r="B3" s="18">
        <f>B2+1</f>
        <v>2</v>
      </c>
      <c r="C3" s="46">
        <v>1923</v>
      </c>
      <c r="D3" s="46">
        <v>1924</v>
      </c>
      <c r="E3" s="15" t="s">
        <v>112</v>
      </c>
      <c r="F3" s="19">
        <v>19</v>
      </c>
      <c r="G3" s="18">
        <f t="shared" ref="G3:G8" si="3">SUM(H3:J3)*2</f>
        <v>42</v>
      </c>
      <c r="H3" s="20">
        <f>'2324'!H$61</f>
        <v>6</v>
      </c>
      <c r="I3" s="20">
        <f>'2324'!H$62</f>
        <v>9</v>
      </c>
      <c r="J3" s="20">
        <f>'2324'!H$63</f>
        <v>6</v>
      </c>
      <c r="K3" s="20">
        <f>'2324'!H$64</f>
        <v>29</v>
      </c>
      <c r="L3" s="20">
        <f>'2324'!H$65</f>
        <v>24</v>
      </c>
      <c r="M3" s="20">
        <f>'2324'!I$61</f>
        <v>4</v>
      </c>
      <c r="N3" s="20">
        <f>'2324'!I$62</f>
        <v>4</v>
      </c>
      <c r="O3" s="20">
        <f>'2324'!I$63</f>
        <v>13</v>
      </c>
      <c r="P3" s="20">
        <f>'2324'!I$64</f>
        <v>19</v>
      </c>
      <c r="Q3" s="20">
        <f>'2324'!I$65</f>
        <v>47</v>
      </c>
      <c r="R3" s="20">
        <f t="shared" ref="R3" si="4">H3+M3</f>
        <v>10</v>
      </c>
      <c r="S3" s="20">
        <f t="shared" ref="S3" si="5">I3+N3</f>
        <v>13</v>
      </c>
      <c r="T3" s="20">
        <f t="shared" ref="T3" si="6">J3+O3</f>
        <v>19</v>
      </c>
      <c r="U3" s="20">
        <f t="shared" ref="U3" si="7">K3+P3</f>
        <v>48</v>
      </c>
      <c r="V3" s="20">
        <f t="shared" ref="V3" si="8">L3+Q3</f>
        <v>71</v>
      </c>
      <c r="W3" s="18">
        <f t="shared" si="1"/>
        <v>33</v>
      </c>
      <c r="X3" s="21">
        <f t="shared" si="2"/>
        <v>0.39285714285714285</v>
      </c>
      <c r="Z3" s="22">
        <f t="shared" ref="Z3:Z8" si="9">U3-V3</f>
        <v>-23</v>
      </c>
      <c r="AA3" s="23"/>
      <c r="AB3" s="24"/>
      <c r="AC3" s="23"/>
      <c r="AD3" s="23"/>
      <c r="AE3" s="23"/>
      <c r="AF3" s="23"/>
      <c r="AG3" s="23"/>
      <c r="AH3" s="23"/>
      <c r="AI3" s="23"/>
      <c r="AK3" s="23"/>
      <c r="AM3" s="23"/>
      <c r="AO3" s="23"/>
      <c r="BE3" s="25"/>
      <c r="BF3" s="21"/>
    </row>
    <row r="4" spans="1:73" x14ac:dyDescent="0.2">
      <c r="A4" s="53" t="s">
        <v>350</v>
      </c>
      <c r="B4" s="18">
        <f t="shared" ref="B4:B8" si="10">B3+1</f>
        <v>3</v>
      </c>
      <c r="C4" s="46">
        <v>1924</v>
      </c>
      <c r="D4" s="46">
        <v>1925</v>
      </c>
      <c r="E4" s="15" t="s">
        <v>112</v>
      </c>
      <c r="F4" s="19">
        <v>6</v>
      </c>
      <c r="G4" s="18">
        <f t="shared" si="3"/>
        <v>28</v>
      </c>
      <c r="H4" s="20">
        <f>'2425-L'!H$61</f>
        <v>7</v>
      </c>
      <c r="I4" s="20">
        <f>'2425-L'!H$62</f>
        <v>4</v>
      </c>
      <c r="J4" s="20">
        <f>'2425-L'!H$63</f>
        <v>3</v>
      </c>
      <c r="K4" s="20">
        <f>'2425-L'!H$64</f>
        <v>23</v>
      </c>
      <c r="L4" s="20">
        <f>'2425-L'!H$65</f>
        <v>15</v>
      </c>
      <c r="M4" s="20">
        <f>'2425-L'!I$61</f>
        <v>3</v>
      </c>
      <c r="N4" s="20">
        <f>'2425-L'!I$62</f>
        <v>6</v>
      </c>
      <c r="O4" s="20">
        <f>'2425-L'!I$63</f>
        <v>5</v>
      </c>
      <c r="P4" s="20">
        <f>'2425-L'!I$64</f>
        <v>16</v>
      </c>
      <c r="Q4" s="20">
        <f>'2425-L'!I$65</f>
        <v>21</v>
      </c>
      <c r="R4" s="20">
        <f t="shared" ref="R4:R8" si="11">H4+M4</f>
        <v>10</v>
      </c>
      <c r="S4" s="20">
        <f t="shared" ref="S4:S8" si="12">I4+N4</f>
        <v>10</v>
      </c>
      <c r="T4" s="20">
        <f t="shared" ref="T4:T8" si="13">J4+O4</f>
        <v>8</v>
      </c>
      <c r="U4" s="20">
        <f t="shared" ref="U4:U8" si="14">K4+P4</f>
        <v>39</v>
      </c>
      <c r="V4" s="20">
        <f t="shared" ref="V4:V8" si="15">L4+Q4</f>
        <v>36</v>
      </c>
      <c r="W4" s="18">
        <f t="shared" si="1"/>
        <v>30</v>
      </c>
      <c r="X4" s="21">
        <f t="shared" si="2"/>
        <v>0.5357142857142857</v>
      </c>
      <c r="Z4" s="22">
        <f t="shared" si="9"/>
        <v>3</v>
      </c>
      <c r="AA4" s="23"/>
      <c r="AB4" s="24"/>
      <c r="AC4" s="23"/>
      <c r="AD4" s="23"/>
      <c r="AE4" s="23"/>
      <c r="AF4" s="23"/>
      <c r="AG4" s="23"/>
      <c r="AH4" s="23"/>
      <c r="AI4" s="23"/>
      <c r="AK4" s="23"/>
      <c r="AM4" s="23"/>
      <c r="AO4" s="23"/>
      <c r="BE4" s="25"/>
      <c r="BF4" s="21"/>
    </row>
    <row r="5" spans="1:73" x14ac:dyDescent="0.2">
      <c r="A5" s="53" t="s">
        <v>116</v>
      </c>
      <c r="B5" s="18">
        <f>B4+1</f>
        <v>4</v>
      </c>
      <c r="C5" s="46">
        <v>1925</v>
      </c>
      <c r="D5" s="46">
        <v>1926</v>
      </c>
      <c r="E5" s="15" t="s">
        <v>112</v>
      </c>
      <c r="F5" s="19">
        <v>16</v>
      </c>
      <c r="G5" s="18">
        <f t="shared" si="3"/>
        <v>40</v>
      </c>
      <c r="H5" s="20">
        <f>'2526'!H$61</f>
        <v>12</v>
      </c>
      <c r="I5" s="20">
        <f>'2526'!H$62</f>
        <v>6</v>
      </c>
      <c r="J5" s="20">
        <f>'2526'!H$63</f>
        <v>2</v>
      </c>
      <c r="K5" s="20">
        <f>'2526'!H$64</f>
        <v>51</v>
      </c>
      <c r="L5" s="20">
        <f>'2526'!H$65</f>
        <v>27</v>
      </c>
      <c r="M5" s="20">
        <f>'2526'!I$61</f>
        <v>2</v>
      </c>
      <c r="N5" s="20">
        <f>'2526'!I$62</f>
        <v>1</v>
      </c>
      <c r="O5" s="20">
        <f>'2526'!I$63</f>
        <v>17</v>
      </c>
      <c r="P5" s="20">
        <f>'2526'!I$64</f>
        <v>23</v>
      </c>
      <c r="Q5" s="20">
        <f>'2526'!I$65</f>
        <v>67</v>
      </c>
      <c r="R5" s="20">
        <f t="shared" si="11"/>
        <v>14</v>
      </c>
      <c r="S5" s="20">
        <f t="shared" si="12"/>
        <v>7</v>
      </c>
      <c r="T5" s="20">
        <f t="shared" si="13"/>
        <v>19</v>
      </c>
      <c r="U5" s="20">
        <f t="shared" si="14"/>
        <v>74</v>
      </c>
      <c r="V5" s="20">
        <f t="shared" si="15"/>
        <v>94</v>
      </c>
      <c r="W5" s="18">
        <f t="shared" si="1"/>
        <v>35</v>
      </c>
      <c r="X5" s="21">
        <f t="shared" si="2"/>
        <v>0.4375</v>
      </c>
      <c r="Z5" s="22">
        <f t="shared" si="9"/>
        <v>-20</v>
      </c>
      <c r="AA5" s="23"/>
      <c r="AB5" s="24"/>
      <c r="AC5" s="23"/>
      <c r="AD5" s="23"/>
      <c r="AE5" s="23"/>
      <c r="AF5" s="23"/>
      <c r="AG5" s="23"/>
      <c r="AH5" s="23"/>
      <c r="AI5" s="23"/>
      <c r="AK5" s="23"/>
      <c r="AM5" s="23"/>
      <c r="AO5" s="23"/>
      <c r="BE5" s="25"/>
      <c r="BF5" s="21"/>
      <c r="BH5" s="26"/>
    </row>
    <row r="6" spans="1:73" x14ac:dyDescent="0.2">
      <c r="A6" s="53" t="s">
        <v>117</v>
      </c>
      <c r="B6" s="18">
        <f t="shared" si="10"/>
        <v>5</v>
      </c>
      <c r="C6" s="46">
        <v>1926</v>
      </c>
      <c r="D6" s="46">
        <v>1927</v>
      </c>
      <c r="E6" s="15" t="s">
        <v>112</v>
      </c>
      <c r="F6" s="19">
        <v>6</v>
      </c>
      <c r="G6" s="18">
        <f t="shared" si="3"/>
        <v>38</v>
      </c>
      <c r="H6" s="20">
        <f>'2627'!H$61</f>
        <v>12</v>
      </c>
      <c r="I6" s="20">
        <f>'2627'!H$62</f>
        <v>6</v>
      </c>
      <c r="J6" s="20">
        <f>'2627'!H$63</f>
        <v>1</v>
      </c>
      <c r="K6" s="20">
        <f>'2627'!H$64</f>
        <v>63</v>
      </c>
      <c r="L6" s="20">
        <f>'2627'!H$65</f>
        <v>22</v>
      </c>
      <c r="M6" s="20">
        <f>'2627'!I$61</f>
        <v>4</v>
      </c>
      <c r="N6" s="20">
        <f>'2627'!I$62</f>
        <v>7</v>
      </c>
      <c r="O6" s="20">
        <f>'2627'!I$63</f>
        <v>8</v>
      </c>
      <c r="P6" s="20">
        <f>'2627'!I$64</f>
        <v>33</v>
      </c>
      <c r="Q6" s="20">
        <f>'2627'!I$65</f>
        <v>46</v>
      </c>
      <c r="R6" s="20">
        <f t="shared" si="11"/>
        <v>16</v>
      </c>
      <c r="S6" s="20">
        <f t="shared" si="12"/>
        <v>13</v>
      </c>
      <c r="T6" s="20">
        <f t="shared" si="13"/>
        <v>9</v>
      </c>
      <c r="U6" s="20">
        <f t="shared" si="14"/>
        <v>96</v>
      </c>
      <c r="V6" s="20">
        <f t="shared" si="15"/>
        <v>68</v>
      </c>
      <c r="W6" s="18">
        <f t="shared" si="1"/>
        <v>45</v>
      </c>
      <c r="X6" s="21">
        <f t="shared" si="2"/>
        <v>0.59210526315789469</v>
      </c>
      <c r="Z6" s="22">
        <f t="shared" si="9"/>
        <v>28</v>
      </c>
      <c r="AA6" s="23"/>
      <c r="AB6" s="24"/>
      <c r="AC6" s="23"/>
      <c r="AD6" s="23"/>
      <c r="AE6" s="23"/>
      <c r="AF6" s="23"/>
      <c r="AG6" s="23"/>
      <c r="AH6" s="23"/>
      <c r="AI6" s="23"/>
      <c r="AK6" s="23"/>
      <c r="AM6" s="23"/>
      <c r="BE6" s="25"/>
      <c r="BF6" s="21"/>
    </row>
    <row r="7" spans="1:73" x14ac:dyDescent="0.2">
      <c r="A7" s="53" t="s">
        <v>118</v>
      </c>
      <c r="B7" s="18">
        <f t="shared" si="10"/>
        <v>6</v>
      </c>
      <c r="C7" s="46">
        <v>1927</v>
      </c>
      <c r="D7" s="46">
        <v>1928</v>
      </c>
      <c r="E7" s="15" t="s">
        <v>112</v>
      </c>
      <c r="F7" s="19">
        <v>7</v>
      </c>
      <c r="G7" s="18">
        <f t="shared" si="3"/>
        <v>44</v>
      </c>
      <c r="H7" s="20">
        <f>'2728'!H$61</f>
        <v>16</v>
      </c>
      <c r="I7" s="20">
        <f>'2728'!H$62</f>
        <v>1</v>
      </c>
      <c r="J7" s="20">
        <f>'2728'!H$63</f>
        <v>5</v>
      </c>
      <c r="K7" s="20">
        <f>'2728'!H$64</f>
        <v>59</v>
      </c>
      <c r="L7" s="20">
        <f>'2728'!H$65</f>
        <v>32</v>
      </c>
      <c r="M7" s="20">
        <f>'2728'!I$61</f>
        <v>6</v>
      </c>
      <c r="N7" s="20">
        <f>'2728'!I$62</f>
        <v>6</v>
      </c>
      <c r="O7" s="20">
        <f>'2728'!I$63</f>
        <v>10</v>
      </c>
      <c r="P7" s="20">
        <f>'2728'!I$64</f>
        <v>38</v>
      </c>
      <c r="Q7" s="20">
        <f>'2728'!I$65</f>
        <v>43</v>
      </c>
      <c r="R7" s="20">
        <f t="shared" si="11"/>
        <v>22</v>
      </c>
      <c r="S7" s="20">
        <f t="shared" si="12"/>
        <v>7</v>
      </c>
      <c r="T7" s="20">
        <f t="shared" si="13"/>
        <v>15</v>
      </c>
      <c r="U7" s="20">
        <f t="shared" si="14"/>
        <v>97</v>
      </c>
      <c r="V7" s="20">
        <f t="shared" si="15"/>
        <v>75</v>
      </c>
      <c r="W7" s="18">
        <f t="shared" si="1"/>
        <v>51</v>
      </c>
      <c r="X7" s="21">
        <f t="shared" si="2"/>
        <v>0.57954545454545459</v>
      </c>
      <c r="Z7" s="22">
        <f t="shared" si="9"/>
        <v>22</v>
      </c>
      <c r="AA7" s="23"/>
      <c r="AB7" s="24"/>
      <c r="AC7" s="23"/>
      <c r="AD7" s="23"/>
      <c r="AE7" s="23"/>
      <c r="AF7" s="23"/>
      <c r="AG7" s="23"/>
      <c r="AH7" s="23"/>
      <c r="AI7" s="23"/>
      <c r="AK7" s="23"/>
      <c r="AM7" s="23"/>
      <c r="AO7" s="23"/>
      <c r="BE7" s="25"/>
      <c r="BF7" s="21"/>
    </row>
    <row r="8" spans="1:73" x14ac:dyDescent="0.2">
      <c r="A8" s="53" t="s">
        <v>119</v>
      </c>
      <c r="B8" s="18">
        <f t="shared" si="10"/>
        <v>7</v>
      </c>
      <c r="C8" s="46">
        <v>1928</v>
      </c>
      <c r="D8" s="46">
        <v>1929</v>
      </c>
      <c r="E8" s="15" t="s">
        <v>112</v>
      </c>
      <c r="F8" s="19">
        <v>9</v>
      </c>
      <c r="G8" s="18">
        <f t="shared" si="3"/>
        <v>50</v>
      </c>
      <c r="H8" s="20">
        <f>'2829'!H$61</f>
        <v>17</v>
      </c>
      <c r="I8" s="20">
        <f>'2829'!H$62</f>
        <v>4</v>
      </c>
      <c r="J8" s="20">
        <f>'2829'!H$63</f>
        <v>4</v>
      </c>
      <c r="K8" s="20">
        <f>'2829'!H$64</f>
        <v>74</v>
      </c>
      <c r="L8" s="20">
        <f>'2829'!H$65</f>
        <v>39</v>
      </c>
      <c r="M8" s="20">
        <f>'2829'!I$61</f>
        <v>6</v>
      </c>
      <c r="N8" s="20">
        <f>'2829'!I$62</f>
        <v>9</v>
      </c>
      <c r="O8" s="20">
        <f>'2829'!I$63</f>
        <v>10</v>
      </c>
      <c r="P8" s="20">
        <f>'2829'!I$64</f>
        <v>32</v>
      </c>
      <c r="Q8" s="20">
        <f>'2829'!I$65</f>
        <v>60</v>
      </c>
      <c r="R8" s="20">
        <f t="shared" si="11"/>
        <v>23</v>
      </c>
      <c r="S8" s="20">
        <f t="shared" si="12"/>
        <v>13</v>
      </c>
      <c r="T8" s="20">
        <f t="shared" si="13"/>
        <v>14</v>
      </c>
      <c r="U8" s="20">
        <f t="shared" si="14"/>
        <v>106</v>
      </c>
      <c r="V8" s="20">
        <f t="shared" si="15"/>
        <v>99</v>
      </c>
      <c r="W8" s="18">
        <f t="shared" si="1"/>
        <v>59</v>
      </c>
      <c r="X8" s="21">
        <f t="shared" si="2"/>
        <v>0.59</v>
      </c>
      <c r="Z8" s="22">
        <f t="shared" si="9"/>
        <v>7</v>
      </c>
      <c r="AA8" s="23"/>
      <c r="AB8" s="24"/>
      <c r="AC8" s="23"/>
      <c r="AD8" s="23"/>
      <c r="AE8" s="23"/>
      <c r="AF8" s="23"/>
      <c r="AG8" s="23"/>
      <c r="AH8" s="23"/>
      <c r="AI8" s="23"/>
      <c r="AK8" s="23"/>
      <c r="AM8" s="23"/>
      <c r="AO8" s="23"/>
      <c r="BE8" s="25"/>
      <c r="BF8" s="21"/>
    </row>
    <row r="9" spans="1:73" x14ac:dyDescent="0.2">
      <c r="X9" s="21"/>
      <c r="Z9" s="22"/>
      <c r="AA9" s="23"/>
      <c r="AB9" s="24"/>
      <c r="AC9" s="23"/>
      <c r="AD9" s="23"/>
      <c r="AE9" s="23"/>
      <c r="AF9" s="23"/>
      <c r="AG9" s="23"/>
      <c r="AH9" s="23"/>
      <c r="AI9" s="23"/>
      <c r="AK9" s="23"/>
      <c r="AM9" s="23"/>
      <c r="AO9" s="23"/>
      <c r="BE9" s="25"/>
      <c r="BF9" s="21"/>
    </row>
    <row r="10" spans="1:73" x14ac:dyDescent="0.2">
      <c r="X10" s="21"/>
      <c r="Y10" s="18"/>
      <c r="Z10" s="18"/>
      <c r="AA10" s="23"/>
      <c r="AB10" s="24"/>
      <c r="AC10" s="23"/>
      <c r="AD10" s="23"/>
      <c r="AE10" s="23"/>
      <c r="AF10" s="23"/>
      <c r="AG10" s="23"/>
      <c r="AH10" s="23"/>
      <c r="AI10" s="23"/>
      <c r="AJ10" s="18"/>
      <c r="AK10" s="23"/>
      <c r="AM10" s="23"/>
      <c r="AO10" s="23"/>
      <c r="BE10" s="25"/>
      <c r="BF10" s="21"/>
    </row>
    <row r="11" spans="1:73" s="29" customFormat="1" x14ac:dyDescent="0.2">
      <c r="C11" s="47"/>
      <c r="D11" s="47"/>
      <c r="E11" s="30" t="s">
        <v>31</v>
      </c>
      <c r="F11" s="31">
        <f>AVERAGE(F2:F10)</f>
        <v>11.714285714285714</v>
      </c>
      <c r="G11" s="29">
        <f t="shared" ref="G11:W11" si="16">SUM(G2:G10)</f>
        <v>284</v>
      </c>
      <c r="H11" s="29">
        <f t="shared" si="16"/>
        <v>79</v>
      </c>
      <c r="I11" s="29">
        <f t="shared" si="16"/>
        <v>36</v>
      </c>
      <c r="J11" s="29">
        <f t="shared" si="16"/>
        <v>27</v>
      </c>
      <c r="K11" s="29">
        <f t="shared" si="16"/>
        <v>336</v>
      </c>
      <c r="L11" s="29">
        <f t="shared" si="16"/>
        <v>187</v>
      </c>
      <c r="M11" s="29">
        <f t="shared" si="16"/>
        <v>27</v>
      </c>
      <c r="N11" s="29">
        <f t="shared" si="16"/>
        <v>39</v>
      </c>
      <c r="O11" s="29">
        <f t="shared" si="16"/>
        <v>76</v>
      </c>
      <c r="P11" s="29">
        <f t="shared" si="16"/>
        <v>180</v>
      </c>
      <c r="Q11" s="29">
        <f t="shared" si="16"/>
        <v>326</v>
      </c>
      <c r="R11" s="29">
        <f t="shared" si="16"/>
        <v>106</v>
      </c>
      <c r="S11" s="29">
        <f t="shared" si="16"/>
        <v>75</v>
      </c>
      <c r="T11" s="29">
        <f t="shared" si="16"/>
        <v>103</v>
      </c>
      <c r="U11" s="29">
        <f t="shared" si="16"/>
        <v>516</v>
      </c>
      <c r="V11" s="29">
        <f t="shared" si="16"/>
        <v>513</v>
      </c>
      <c r="W11" s="29">
        <f t="shared" si="16"/>
        <v>287</v>
      </c>
      <c r="X11" s="32">
        <f>W11/(SUM(G2:G9)*2+SUM(G10:G10)*3)</f>
        <v>0.50528169014084512</v>
      </c>
      <c r="AA11" s="33"/>
      <c r="AB11" s="34"/>
      <c r="AD11" s="35"/>
      <c r="AE11" s="33"/>
      <c r="AF11" s="35"/>
      <c r="AG11" s="33"/>
      <c r="AH11" s="35"/>
      <c r="AI11" s="35"/>
      <c r="AJ11" s="20"/>
      <c r="AK11" s="35"/>
      <c r="AL11" s="20"/>
      <c r="AM11" s="35"/>
      <c r="AN11" s="20"/>
      <c r="AO11" s="35"/>
      <c r="AP11" s="27"/>
      <c r="AQ11" s="33"/>
      <c r="AR11" s="33"/>
      <c r="AV11" s="33"/>
      <c r="AW11" s="33"/>
      <c r="AY11" s="33"/>
      <c r="AZ11" s="33"/>
      <c r="BA11" s="33"/>
      <c r="BB11" s="33"/>
      <c r="BC11" s="33"/>
      <c r="BD11" s="33"/>
      <c r="BE11" s="36"/>
      <c r="BF11" s="32"/>
      <c r="BG11" s="33"/>
      <c r="BH11" s="33"/>
    </row>
    <row r="12" spans="1:73" x14ac:dyDescent="0.2">
      <c r="BF12" s="21"/>
    </row>
    <row r="13" spans="1:73" s="37" customFormat="1" x14ac:dyDescent="0.2">
      <c r="C13" s="48"/>
      <c r="D13" s="48"/>
      <c r="E13" s="22" t="s">
        <v>32</v>
      </c>
      <c r="F13" s="22">
        <f>MIN(F2:F10)</f>
        <v>6</v>
      </c>
      <c r="G13" s="22">
        <f t="shared" ref="G13:X13" si="17">MAX(G2:G10)</f>
        <v>50</v>
      </c>
      <c r="H13" s="22">
        <f t="shared" si="17"/>
        <v>17</v>
      </c>
      <c r="I13" s="22">
        <f t="shared" si="17"/>
        <v>9</v>
      </c>
      <c r="J13" s="22">
        <f t="shared" si="17"/>
        <v>6</v>
      </c>
      <c r="K13" s="22">
        <f t="shared" si="17"/>
        <v>74</v>
      </c>
      <c r="L13" s="22">
        <f t="shared" si="17"/>
        <v>39</v>
      </c>
      <c r="M13" s="22">
        <f t="shared" si="17"/>
        <v>6</v>
      </c>
      <c r="N13" s="22">
        <f t="shared" si="17"/>
        <v>9</v>
      </c>
      <c r="O13" s="22">
        <f t="shared" si="17"/>
        <v>17</v>
      </c>
      <c r="P13" s="22">
        <f t="shared" si="17"/>
        <v>38</v>
      </c>
      <c r="Q13" s="22">
        <f t="shared" si="17"/>
        <v>67</v>
      </c>
      <c r="R13" s="22">
        <f t="shared" si="17"/>
        <v>23</v>
      </c>
      <c r="S13" s="22">
        <f t="shared" si="17"/>
        <v>13</v>
      </c>
      <c r="T13" s="22">
        <f t="shared" si="17"/>
        <v>19</v>
      </c>
      <c r="U13" s="22">
        <f t="shared" si="17"/>
        <v>106</v>
      </c>
      <c r="V13" s="22">
        <f t="shared" si="17"/>
        <v>99</v>
      </c>
      <c r="W13" s="22">
        <f t="shared" si="17"/>
        <v>59</v>
      </c>
      <c r="X13" s="38">
        <f t="shared" si="17"/>
        <v>0.59210526315789469</v>
      </c>
      <c r="Y13" s="22"/>
      <c r="Z13" s="22">
        <f>MAX(Z2:Z10)</f>
        <v>28</v>
      </c>
      <c r="AA13" s="39"/>
      <c r="AB13" s="39"/>
      <c r="AC13" s="39"/>
      <c r="AD13" s="39"/>
      <c r="AE13" s="39"/>
      <c r="AF13" s="39"/>
      <c r="AG13" s="39"/>
      <c r="AH13" s="39"/>
      <c r="AI13" s="39"/>
      <c r="AJ13" s="22"/>
      <c r="AK13" s="39"/>
      <c r="AL13" s="22"/>
      <c r="AM13" s="39"/>
      <c r="AN13" s="22"/>
      <c r="AO13" s="39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40"/>
      <c r="BF13" s="38"/>
      <c r="BG13" s="22"/>
      <c r="BH13" s="22"/>
      <c r="BR13" s="20"/>
      <c r="BS13" s="20"/>
      <c r="BT13" s="20"/>
    </row>
    <row r="14" spans="1:73" s="29" customFormat="1" x14ac:dyDescent="0.2">
      <c r="C14" s="47"/>
      <c r="D14" s="47"/>
      <c r="E14" s="30" t="s">
        <v>33</v>
      </c>
      <c r="F14" s="30">
        <f>MAX(F2:F10)</f>
        <v>19</v>
      </c>
      <c r="G14" s="30">
        <f t="shared" ref="G14:X14" si="18">MIN(G2:G10)</f>
        <v>28</v>
      </c>
      <c r="H14" s="30">
        <f t="shared" si="18"/>
        <v>6</v>
      </c>
      <c r="I14" s="30">
        <f t="shared" si="18"/>
        <v>1</v>
      </c>
      <c r="J14" s="30">
        <f t="shared" si="18"/>
        <v>1</v>
      </c>
      <c r="K14" s="30">
        <f t="shared" si="18"/>
        <v>23</v>
      </c>
      <c r="L14" s="30">
        <f t="shared" si="18"/>
        <v>15</v>
      </c>
      <c r="M14" s="30">
        <f t="shared" si="18"/>
        <v>2</v>
      </c>
      <c r="N14" s="30">
        <f t="shared" si="18"/>
        <v>1</v>
      </c>
      <c r="O14" s="30">
        <f t="shared" si="18"/>
        <v>5</v>
      </c>
      <c r="P14" s="30">
        <f t="shared" si="18"/>
        <v>16</v>
      </c>
      <c r="Q14" s="30">
        <f t="shared" si="18"/>
        <v>21</v>
      </c>
      <c r="R14" s="30">
        <f t="shared" si="18"/>
        <v>10</v>
      </c>
      <c r="S14" s="30">
        <f t="shared" si="18"/>
        <v>7</v>
      </c>
      <c r="T14" s="30">
        <f t="shared" si="18"/>
        <v>8</v>
      </c>
      <c r="U14" s="30">
        <f t="shared" si="18"/>
        <v>39</v>
      </c>
      <c r="V14" s="30">
        <f t="shared" si="18"/>
        <v>36</v>
      </c>
      <c r="W14" s="30">
        <f t="shared" si="18"/>
        <v>30</v>
      </c>
      <c r="X14" s="41">
        <f t="shared" si="18"/>
        <v>0.39285714285714285</v>
      </c>
      <c r="Y14" s="30"/>
      <c r="Z14" s="30">
        <f>MIN(Z2:Z10)</f>
        <v>-23</v>
      </c>
      <c r="AA14" s="42"/>
      <c r="AB14" s="42"/>
      <c r="AC14" s="42"/>
      <c r="AD14" s="42"/>
      <c r="AE14" s="42"/>
      <c r="AF14" s="42"/>
      <c r="AG14" s="42"/>
      <c r="AH14" s="42"/>
      <c r="AI14" s="42"/>
      <c r="AJ14" s="30"/>
      <c r="AK14" s="42"/>
      <c r="AL14" s="30"/>
      <c r="AM14" s="42"/>
      <c r="AN14" s="30"/>
      <c r="AO14" s="42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43"/>
      <c r="BF14" s="41"/>
      <c r="BG14" s="30"/>
      <c r="BH14" s="30"/>
      <c r="BR14" s="20"/>
      <c r="BS14" s="20"/>
      <c r="BT14" s="20"/>
    </row>
    <row r="15" spans="1:73" x14ac:dyDescent="0.2">
      <c r="BF15" s="44"/>
    </row>
    <row r="16" spans="1:73" x14ac:dyDescent="0.2">
      <c r="E16" s="28" t="s">
        <v>107</v>
      </c>
    </row>
    <row r="17" spans="1:58" x14ac:dyDescent="0.2">
      <c r="B17" s="20"/>
      <c r="C17" s="49"/>
      <c r="E17" s="45">
        <v>43811</v>
      </c>
      <c r="AF17" s="20" t="s">
        <v>100</v>
      </c>
    </row>
    <row r="19" spans="1:58" x14ac:dyDescent="0.2">
      <c r="E19" s="46"/>
      <c r="F19" s="46"/>
      <c r="G19" s="46"/>
    </row>
    <row r="23" spans="1:58" x14ac:dyDescent="0.2">
      <c r="A23" s="53" t="s">
        <v>358</v>
      </c>
      <c r="B23" s="18">
        <f t="shared" ref="B23" si="19">B22+1</f>
        <v>1</v>
      </c>
      <c r="C23" s="46">
        <v>1924</v>
      </c>
      <c r="D23" s="46">
        <v>1925</v>
      </c>
      <c r="E23" s="15" t="s">
        <v>351</v>
      </c>
      <c r="F23" s="19">
        <v>2</v>
      </c>
      <c r="G23" s="18">
        <f t="shared" ref="G23" si="20">SUM(H23:J23)*2</f>
        <v>14</v>
      </c>
      <c r="H23" s="20">
        <f>'2425NSL'!H47</f>
        <v>4</v>
      </c>
      <c r="I23" s="20">
        <f>'2425NSL'!H48</f>
        <v>3</v>
      </c>
      <c r="J23" s="20">
        <f>'2425NSL'!H49</f>
        <v>0</v>
      </c>
      <c r="K23" s="20">
        <f>'2425NSL'!H50</f>
        <v>11</v>
      </c>
      <c r="L23" s="20">
        <f>'2425NSL'!H51</f>
        <v>4</v>
      </c>
      <c r="M23" s="20">
        <f>'2425NSL'!I47</f>
        <v>3</v>
      </c>
      <c r="N23" s="20">
        <f>'2425NSL'!I48</f>
        <v>0</v>
      </c>
      <c r="O23" s="20">
        <f>'2425NSL'!I49</f>
        <v>4</v>
      </c>
      <c r="P23" s="20">
        <f>'2425NSL'!I50</f>
        <v>10</v>
      </c>
      <c r="Q23" s="20">
        <f>'2425NSL'!I51</f>
        <v>14</v>
      </c>
      <c r="R23" s="20">
        <f t="shared" ref="R23" si="21">H23+M23</f>
        <v>7</v>
      </c>
      <c r="S23" s="20">
        <f t="shared" ref="S23" si="22">I23+N23</f>
        <v>3</v>
      </c>
      <c r="T23" s="20">
        <f t="shared" ref="T23" si="23">J23+O23</f>
        <v>4</v>
      </c>
      <c r="U23" s="20">
        <f t="shared" ref="U23" si="24">K23+P23</f>
        <v>21</v>
      </c>
      <c r="V23" s="20">
        <f t="shared" ref="V23" si="25">L23+Q23</f>
        <v>18</v>
      </c>
      <c r="W23" s="18">
        <f t="shared" ref="W23" si="26">R23*2+S23</f>
        <v>17</v>
      </c>
      <c r="X23" s="21">
        <f t="shared" ref="X23" si="27">W23/(G23*2)</f>
        <v>0.6071428571428571</v>
      </c>
      <c r="Z23" s="22">
        <f t="shared" ref="Z23" si="28">U23-V23</f>
        <v>3</v>
      </c>
      <c r="AA23" s="23"/>
      <c r="AB23" s="24"/>
      <c r="AC23" s="23"/>
      <c r="AD23" s="23"/>
      <c r="AE23" s="23"/>
      <c r="AF23" s="23"/>
      <c r="AG23" s="23"/>
      <c r="AH23" s="23"/>
      <c r="AI23" s="23"/>
      <c r="AK23" s="23"/>
      <c r="AM23" s="23"/>
      <c r="AO23" s="23"/>
      <c r="BE23" s="25"/>
      <c r="BF23" s="21"/>
    </row>
  </sheetData>
  <autoFilter ref="B1:BH19"/>
  <phoneticPr fontId="0" type="noConversion"/>
  <conditionalFormatting sqref="Z2:Z9">
    <cfRule type="cellIs" dxfId="1" priority="2" operator="lessThan">
      <formula>0</formula>
    </cfRule>
  </conditionalFormatting>
  <conditionalFormatting sqref="Z23">
    <cfRule type="cellIs" dxfId="0" priority="1" operator="lessThan">
      <formula>0</formula>
    </cfRule>
  </conditionalFormatting>
  <pageMargins left="0.75" right="0.75" top="1" bottom="1" header="0.5" footer="0.5"/>
  <pageSetup paperSize="9" orientation="portrait" horizont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6" sqref="B6"/>
    </sheetView>
  </sheetViews>
  <sheetFormatPr defaultRowHeight="12.75" x14ac:dyDescent="0.2"/>
  <sheetData>
    <row r="1" spans="1:2" x14ac:dyDescent="0.2">
      <c r="A1" s="54" t="s">
        <v>149</v>
      </c>
      <c r="B1" s="54" t="s">
        <v>179</v>
      </c>
    </row>
    <row r="2" spans="1:2" x14ac:dyDescent="0.2">
      <c r="A2" s="54" t="s">
        <v>149</v>
      </c>
      <c r="B2" s="54" t="s">
        <v>180</v>
      </c>
    </row>
    <row r="3" spans="1:2" x14ac:dyDescent="0.2">
      <c r="A3" s="54" t="s">
        <v>155</v>
      </c>
      <c r="B3" s="54" t="s">
        <v>181</v>
      </c>
    </row>
    <row r="4" spans="1:2" x14ac:dyDescent="0.2">
      <c r="A4" s="54" t="s">
        <v>168</v>
      </c>
      <c r="B4" s="54" t="s">
        <v>171</v>
      </c>
    </row>
    <row r="5" spans="1:2" x14ac:dyDescent="0.2">
      <c r="A5" s="54" t="s">
        <v>178</v>
      </c>
      <c r="B5" s="54" t="s">
        <v>182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6"/>
  <sheetViews>
    <sheetView tabSelected="1" workbookViewId="0">
      <pane ySplit="1" topLeftCell="A2" activePane="bottomLeft" state="frozen"/>
      <selection pane="bottomLeft" activeCell="G220" sqref="G220"/>
    </sheetView>
  </sheetViews>
  <sheetFormatPr defaultRowHeight="12.75" x14ac:dyDescent="0.2"/>
  <cols>
    <col min="3" max="3" width="17" customWidth="1"/>
    <col min="4" max="5" width="6.83203125" customWidth="1"/>
    <col min="6" max="6" width="12.5" customWidth="1"/>
    <col min="8" max="8" width="40.5" customWidth="1"/>
    <col min="9" max="11" width="4.83203125" customWidth="1"/>
    <col min="14" max="14" width="58.83203125" customWidth="1"/>
    <col min="16" max="22" width="4.83203125" customWidth="1"/>
  </cols>
  <sheetData>
    <row r="1" spans="1:22" x14ac:dyDescent="0.2">
      <c r="A1" t="s">
        <v>359</v>
      </c>
      <c r="B1" t="s">
        <v>360</v>
      </c>
      <c r="C1" t="s">
        <v>49</v>
      </c>
      <c r="D1" t="s">
        <v>660</v>
      </c>
      <c r="E1" t="s">
        <v>661</v>
      </c>
      <c r="F1" t="s">
        <v>50</v>
      </c>
      <c r="G1" t="s">
        <v>51</v>
      </c>
      <c r="H1" t="s">
        <v>89</v>
      </c>
      <c r="I1" t="s">
        <v>52</v>
      </c>
      <c r="J1" t="s">
        <v>21</v>
      </c>
      <c r="K1" t="s">
        <v>22</v>
      </c>
      <c r="L1" t="s">
        <v>53</v>
      </c>
      <c r="M1" t="s">
        <v>54</v>
      </c>
      <c r="N1" t="s">
        <v>4</v>
      </c>
      <c r="O1" t="s">
        <v>5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</row>
    <row r="2" spans="1:22" x14ac:dyDescent="0.2">
      <c r="A2" s="59">
        <v>1</v>
      </c>
      <c r="B2">
        <v>1</v>
      </c>
      <c r="C2" t="s">
        <v>362</v>
      </c>
      <c r="D2">
        <f>DAY(F2)</f>
        <v>6</v>
      </c>
      <c r="E2">
        <f>MONTH(F2)</f>
        <v>9</v>
      </c>
      <c r="F2" s="58">
        <v>8285</v>
      </c>
      <c r="G2" t="s">
        <v>22</v>
      </c>
      <c r="H2" t="s">
        <v>110</v>
      </c>
      <c r="I2" t="s">
        <v>20</v>
      </c>
      <c r="J2">
        <v>2</v>
      </c>
      <c r="K2">
        <v>4</v>
      </c>
      <c r="N2" t="s">
        <v>185</v>
      </c>
      <c r="P2">
        <v>1</v>
      </c>
      <c r="Q2">
        <v>0</v>
      </c>
      <c r="R2">
        <v>0</v>
      </c>
      <c r="S2">
        <v>1</v>
      </c>
      <c r="T2">
        <v>2</v>
      </c>
      <c r="U2">
        <v>4</v>
      </c>
      <c r="V2">
        <v>0</v>
      </c>
    </row>
    <row r="3" spans="1:22" x14ac:dyDescent="0.2">
      <c r="A3" s="59">
        <v>1</v>
      </c>
      <c r="B3">
        <v>2</v>
      </c>
      <c r="C3" t="s">
        <v>363</v>
      </c>
      <c r="D3">
        <f t="shared" ref="D3:D66" si="0">DAY(F3)</f>
        <v>9</v>
      </c>
      <c r="E3">
        <f t="shared" ref="E3:E66" si="1">MONTH(F3)</f>
        <v>9</v>
      </c>
      <c r="F3" s="58">
        <v>8288</v>
      </c>
      <c r="G3" t="s">
        <v>1</v>
      </c>
      <c r="H3" t="s">
        <v>111</v>
      </c>
      <c r="I3" t="s">
        <v>18</v>
      </c>
      <c r="J3">
        <v>3</v>
      </c>
      <c r="K3">
        <v>2</v>
      </c>
      <c r="N3" t="s">
        <v>206</v>
      </c>
      <c r="P3">
        <v>2</v>
      </c>
      <c r="Q3">
        <v>1</v>
      </c>
      <c r="R3">
        <v>0</v>
      </c>
      <c r="S3">
        <v>1</v>
      </c>
      <c r="T3">
        <v>5</v>
      </c>
      <c r="U3">
        <v>6</v>
      </c>
      <c r="V3">
        <v>2</v>
      </c>
    </row>
    <row r="4" spans="1:22" x14ac:dyDescent="0.2">
      <c r="A4" s="59">
        <v>1</v>
      </c>
      <c r="B4">
        <v>3</v>
      </c>
      <c r="C4" t="s">
        <v>364</v>
      </c>
      <c r="D4">
        <f t="shared" si="0"/>
        <v>16</v>
      </c>
      <c r="E4">
        <f t="shared" si="1"/>
        <v>9</v>
      </c>
      <c r="F4" s="58">
        <v>8295</v>
      </c>
      <c r="G4" t="s">
        <v>1</v>
      </c>
      <c r="H4" t="s">
        <v>121</v>
      </c>
      <c r="I4" t="s">
        <v>20</v>
      </c>
      <c r="J4">
        <v>2</v>
      </c>
      <c r="K4">
        <v>4</v>
      </c>
      <c r="N4" t="s">
        <v>186</v>
      </c>
      <c r="P4">
        <v>3</v>
      </c>
      <c r="Q4">
        <v>1</v>
      </c>
      <c r="R4">
        <v>0</v>
      </c>
      <c r="S4">
        <v>2</v>
      </c>
      <c r="T4">
        <v>7</v>
      </c>
      <c r="U4">
        <v>10</v>
      </c>
      <c r="V4">
        <v>2</v>
      </c>
    </row>
    <row r="5" spans="1:22" x14ac:dyDescent="0.2">
      <c r="A5" s="59">
        <v>1</v>
      </c>
      <c r="B5">
        <v>4</v>
      </c>
      <c r="C5" t="s">
        <v>365</v>
      </c>
      <c r="D5">
        <f t="shared" si="0"/>
        <v>20</v>
      </c>
      <c r="E5">
        <f t="shared" si="1"/>
        <v>9</v>
      </c>
      <c r="F5" s="58">
        <v>8299</v>
      </c>
      <c r="G5" t="s">
        <v>1</v>
      </c>
      <c r="H5" t="s">
        <v>0</v>
      </c>
      <c r="I5" t="s">
        <v>18</v>
      </c>
      <c r="J5">
        <v>4</v>
      </c>
      <c r="K5">
        <v>1</v>
      </c>
      <c r="N5" t="s">
        <v>187</v>
      </c>
      <c r="P5">
        <v>4</v>
      </c>
      <c r="Q5">
        <v>2</v>
      </c>
      <c r="R5">
        <v>0</v>
      </c>
      <c r="S5">
        <v>2</v>
      </c>
      <c r="T5">
        <v>11</v>
      </c>
      <c r="U5">
        <v>11</v>
      </c>
      <c r="V5">
        <v>4</v>
      </c>
    </row>
    <row r="6" spans="1:22" x14ac:dyDescent="0.2">
      <c r="A6" s="59">
        <v>1</v>
      </c>
      <c r="B6">
        <v>5</v>
      </c>
      <c r="C6" t="s">
        <v>366</v>
      </c>
      <c r="D6">
        <f t="shared" si="0"/>
        <v>25</v>
      </c>
      <c r="E6">
        <f t="shared" si="1"/>
        <v>9</v>
      </c>
      <c r="F6" s="58">
        <v>8304</v>
      </c>
      <c r="G6" t="s">
        <v>22</v>
      </c>
      <c r="H6" t="s">
        <v>122</v>
      </c>
      <c r="I6" t="s">
        <v>19</v>
      </c>
      <c r="J6">
        <v>2</v>
      </c>
      <c r="K6">
        <v>2</v>
      </c>
      <c r="N6" t="s">
        <v>188</v>
      </c>
      <c r="P6">
        <v>5</v>
      </c>
      <c r="Q6">
        <v>2</v>
      </c>
      <c r="R6">
        <v>1</v>
      </c>
      <c r="S6">
        <v>2</v>
      </c>
      <c r="T6">
        <v>13</v>
      </c>
      <c r="U6">
        <v>13</v>
      </c>
      <c r="V6">
        <v>5</v>
      </c>
    </row>
    <row r="7" spans="1:22" x14ac:dyDescent="0.2">
      <c r="A7" s="59">
        <v>1</v>
      </c>
      <c r="B7">
        <v>6</v>
      </c>
      <c r="C7" t="s">
        <v>367</v>
      </c>
      <c r="D7">
        <f t="shared" si="0"/>
        <v>30</v>
      </c>
      <c r="E7">
        <f t="shared" si="1"/>
        <v>9</v>
      </c>
      <c r="F7" s="58">
        <v>8309</v>
      </c>
      <c r="G7" t="s">
        <v>22</v>
      </c>
      <c r="H7" t="s">
        <v>123</v>
      </c>
      <c r="I7" t="s">
        <v>19</v>
      </c>
      <c r="J7">
        <v>1</v>
      </c>
      <c r="K7">
        <v>1</v>
      </c>
      <c r="N7" t="s">
        <v>46</v>
      </c>
      <c r="P7">
        <v>6</v>
      </c>
      <c r="Q7">
        <v>2</v>
      </c>
      <c r="R7">
        <v>2</v>
      </c>
      <c r="S7">
        <v>2</v>
      </c>
      <c r="T7">
        <v>14</v>
      </c>
      <c r="U7">
        <v>14</v>
      </c>
      <c r="V7">
        <v>6</v>
      </c>
    </row>
    <row r="8" spans="1:22" x14ac:dyDescent="0.2">
      <c r="A8" s="59">
        <v>1</v>
      </c>
      <c r="B8">
        <v>7</v>
      </c>
      <c r="C8" t="s">
        <v>368</v>
      </c>
      <c r="D8">
        <f t="shared" si="0"/>
        <v>7</v>
      </c>
      <c r="E8">
        <f t="shared" si="1"/>
        <v>10</v>
      </c>
      <c r="F8" s="58">
        <v>8316</v>
      </c>
      <c r="G8" t="s">
        <v>1</v>
      </c>
      <c r="H8" t="s">
        <v>124</v>
      </c>
      <c r="I8" t="s">
        <v>18</v>
      </c>
      <c r="J8">
        <v>1</v>
      </c>
      <c r="K8">
        <v>0</v>
      </c>
      <c r="N8" t="s">
        <v>189</v>
      </c>
      <c r="P8">
        <v>7</v>
      </c>
      <c r="Q8">
        <v>3</v>
      </c>
      <c r="R8">
        <v>2</v>
      </c>
      <c r="S8">
        <v>2</v>
      </c>
      <c r="T8">
        <v>15</v>
      </c>
      <c r="U8">
        <v>14</v>
      </c>
      <c r="V8">
        <v>8</v>
      </c>
    </row>
    <row r="9" spans="1:22" x14ac:dyDescent="0.2">
      <c r="A9" s="59">
        <v>1</v>
      </c>
      <c r="B9">
        <v>8</v>
      </c>
      <c r="C9" t="s">
        <v>369</v>
      </c>
      <c r="D9">
        <f t="shared" si="0"/>
        <v>14</v>
      </c>
      <c r="E9">
        <f t="shared" si="1"/>
        <v>10</v>
      </c>
      <c r="F9" s="58">
        <v>8323</v>
      </c>
      <c r="G9" t="s">
        <v>22</v>
      </c>
      <c r="H9" t="s">
        <v>120</v>
      </c>
      <c r="I9" t="s">
        <v>20</v>
      </c>
      <c r="J9">
        <v>0</v>
      </c>
      <c r="K9">
        <v>2</v>
      </c>
      <c r="P9">
        <v>8</v>
      </c>
      <c r="Q9">
        <v>3</v>
      </c>
      <c r="R9">
        <v>2</v>
      </c>
      <c r="S9">
        <v>3</v>
      </c>
      <c r="T9">
        <v>15</v>
      </c>
      <c r="U9">
        <v>16</v>
      </c>
      <c r="V9">
        <v>8</v>
      </c>
    </row>
    <row r="10" spans="1:22" x14ac:dyDescent="0.2">
      <c r="A10" s="59">
        <v>1</v>
      </c>
      <c r="B10">
        <v>9</v>
      </c>
      <c r="C10" t="s">
        <v>370</v>
      </c>
      <c r="D10">
        <f t="shared" si="0"/>
        <v>18</v>
      </c>
      <c r="E10">
        <f t="shared" si="1"/>
        <v>10</v>
      </c>
      <c r="F10" s="58">
        <v>8327</v>
      </c>
      <c r="G10" t="s">
        <v>1</v>
      </c>
      <c r="H10" t="s">
        <v>125</v>
      </c>
      <c r="I10" t="s">
        <v>18</v>
      </c>
      <c r="J10">
        <v>1</v>
      </c>
      <c r="K10">
        <v>0</v>
      </c>
      <c r="N10" t="s">
        <v>190</v>
      </c>
      <c r="P10">
        <v>9</v>
      </c>
      <c r="Q10">
        <v>4</v>
      </c>
      <c r="R10">
        <v>2</v>
      </c>
      <c r="S10">
        <v>3</v>
      </c>
      <c r="T10">
        <v>16</v>
      </c>
      <c r="U10">
        <v>16</v>
      </c>
      <c r="V10">
        <v>10</v>
      </c>
    </row>
    <row r="11" spans="1:22" x14ac:dyDescent="0.2">
      <c r="A11" s="59">
        <v>1</v>
      </c>
      <c r="B11">
        <v>10</v>
      </c>
      <c r="C11" t="s">
        <v>371</v>
      </c>
      <c r="D11">
        <f t="shared" si="0"/>
        <v>21</v>
      </c>
      <c r="E11">
        <f t="shared" si="1"/>
        <v>10</v>
      </c>
      <c r="F11" s="58">
        <v>8330</v>
      </c>
      <c r="G11" t="s">
        <v>22</v>
      </c>
      <c r="H11" t="s">
        <v>126</v>
      </c>
      <c r="I11" t="s">
        <v>20</v>
      </c>
      <c r="J11">
        <v>0</v>
      </c>
      <c r="K11">
        <v>1</v>
      </c>
      <c r="P11">
        <v>10</v>
      </c>
      <c r="Q11">
        <v>4</v>
      </c>
      <c r="R11">
        <v>2</v>
      </c>
      <c r="S11">
        <v>4</v>
      </c>
      <c r="T11">
        <v>16</v>
      </c>
      <c r="U11">
        <v>17</v>
      </c>
      <c r="V11">
        <v>10</v>
      </c>
    </row>
    <row r="12" spans="1:22" x14ac:dyDescent="0.2">
      <c r="A12" s="59">
        <v>1</v>
      </c>
      <c r="B12">
        <v>11</v>
      </c>
      <c r="C12" t="s">
        <v>372</v>
      </c>
      <c r="D12">
        <f t="shared" si="0"/>
        <v>28</v>
      </c>
      <c r="E12">
        <f t="shared" si="1"/>
        <v>10</v>
      </c>
      <c r="F12" s="58">
        <v>8337</v>
      </c>
      <c r="G12" t="s">
        <v>1</v>
      </c>
      <c r="H12" t="s">
        <v>127</v>
      </c>
      <c r="I12" t="s">
        <v>19</v>
      </c>
      <c r="J12">
        <v>0</v>
      </c>
      <c r="K12">
        <v>0</v>
      </c>
      <c r="P12">
        <v>11</v>
      </c>
      <c r="Q12">
        <v>4</v>
      </c>
      <c r="R12">
        <v>3</v>
      </c>
      <c r="S12">
        <v>4</v>
      </c>
      <c r="T12">
        <v>16</v>
      </c>
      <c r="U12">
        <v>17</v>
      </c>
      <c r="V12">
        <v>11</v>
      </c>
    </row>
    <row r="13" spans="1:22" x14ac:dyDescent="0.2">
      <c r="A13" s="59">
        <v>1</v>
      </c>
      <c r="B13">
        <v>12</v>
      </c>
      <c r="C13" t="s">
        <v>373</v>
      </c>
      <c r="D13">
        <f t="shared" si="0"/>
        <v>4</v>
      </c>
      <c r="E13">
        <f t="shared" si="1"/>
        <v>11</v>
      </c>
      <c r="F13" s="58">
        <v>8344</v>
      </c>
      <c r="G13" t="s">
        <v>22</v>
      </c>
      <c r="H13" t="s">
        <v>128</v>
      </c>
      <c r="I13" t="s">
        <v>20</v>
      </c>
      <c r="J13">
        <v>0</v>
      </c>
      <c r="K13">
        <v>1</v>
      </c>
      <c r="P13">
        <v>12</v>
      </c>
      <c r="Q13">
        <v>4</v>
      </c>
      <c r="R13">
        <v>3</v>
      </c>
      <c r="S13">
        <v>5</v>
      </c>
      <c r="T13">
        <v>16</v>
      </c>
      <c r="U13">
        <v>18</v>
      </c>
      <c r="V13">
        <v>11</v>
      </c>
    </row>
    <row r="14" spans="1:22" x14ac:dyDescent="0.2">
      <c r="A14" s="59">
        <v>1</v>
      </c>
      <c r="B14">
        <v>13</v>
      </c>
      <c r="C14" t="s">
        <v>374</v>
      </c>
      <c r="D14">
        <f t="shared" si="0"/>
        <v>25</v>
      </c>
      <c r="E14">
        <f t="shared" si="1"/>
        <v>11</v>
      </c>
      <c r="F14" s="58">
        <v>8365</v>
      </c>
      <c r="G14" t="s">
        <v>22</v>
      </c>
      <c r="H14" t="s">
        <v>129</v>
      </c>
      <c r="I14" t="s">
        <v>18</v>
      </c>
      <c r="J14">
        <v>1</v>
      </c>
      <c r="K14">
        <v>0</v>
      </c>
      <c r="N14" t="s">
        <v>191</v>
      </c>
      <c r="P14">
        <v>13</v>
      </c>
      <c r="Q14">
        <v>5</v>
      </c>
      <c r="R14">
        <v>3</v>
      </c>
      <c r="S14">
        <v>5</v>
      </c>
      <c r="T14">
        <v>17</v>
      </c>
      <c r="U14">
        <v>18</v>
      </c>
      <c r="V14">
        <v>13</v>
      </c>
    </row>
    <row r="15" spans="1:22" x14ac:dyDescent="0.2">
      <c r="A15" s="59">
        <v>1</v>
      </c>
      <c r="B15">
        <v>14</v>
      </c>
      <c r="C15" t="s">
        <v>375</v>
      </c>
      <c r="D15">
        <f t="shared" si="0"/>
        <v>29</v>
      </c>
      <c r="E15">
        <f t="shared" si="1"/>
        <v>11</v>
      </c>
      <c r="F15" s="58">
        <v>8369</v>
      </c>
      <c r="G15" t="s">
        <v>1</v>
      </c>
      <c r="H15" t="s">
        <v>130</v>
      </c>
      <c r="I15" t="s">
        <v>18</v>
      </c>
      <c r="J15">
        <v>5</v>
      </c>
      <c r="K15">
        <v>1</v>
      </c>
      <c r="N15" t="s">
        <v>192</v>
      </c>
      <c r="P15">
        <v>14</v>
      </c>
      <c r="Q15">
        <v>6</v>
      </c>
      <c r="R15">
        <v>3</v>
      </c>
      <c r="S15">
        <v>5</v>
      </c>
      <c r="T15">
        <v>22</v>
      </c>
      <c r="U15">
        <v>19</v>
      </c>
      <c r="V15">
        <v>15</v>
      </c>
    </row>
    <row r="16" spans="1:22" x14ac:dyDescent="0.2">
      <c r="A16" s="59">
        <v>1</v>
      </c>
      <c r="B16">
        <v>15</v>
      </c>
      <c r="C16" t="s">
        <v>376</v>
      </c>
      <c r="D16">
        <f t="shared" si="0"/>
        <v>2</v>
      </c>
      <c r="E16">
        <f t="shared" si="1"/>
        <v>12</v>
      </c>
      <c r="F16" s="58">
        <v>8372</v>
      </c>
      <c r="G16" t="s">
        <v>1</v>
      </c>
      <c r="H16" t="s">
        <v>143</v>
      </c>
      <c r="I16" t="s">
        <v>19</v>
      </c>
      <c r="J16">
        <v>2</v>
      </c>
      <c r="K16">
        <v>2</v>
      </c>
      <c r="N16" t="s">
        <v>193</v>
      </c>
      <c r="P16">
        <v>15</v>
      </c>
      <c r="Q16">
        <v>6</v>
      </c>
      <c r="R16">
        <v>4</v>
      </c>
      <c r="S16">
        <v>5</v>
      </c>
      <c r="T16">
        <v>24</v>
      </c>
      <c r="U16">
        <v>21</v>
      </c>
      <c r="V16">
        <v>16</v>
      </c>
    </row>
    <row r="17" spans="1:22" x14ac:dyDescent="0.2">
      <c r="A17" s="59">
        <v>1</v>
      </c>
      <c r="B17">
        <v>16</v>
      </c>
      <c r="C17" t="s">
        <v>377</v>
      </c>
      <c r="D17">
        <f t="shared" si="0"/>
        <v>9</v>
      </c>
      <c r="E17">
        <f t="shared" si="1"/>
        <v>12</v>
      </c>
      <c r="F17" s="58">
        <v>8379</v>
      </c>
      <c r="G17" t="s">
        <v>22</v>
      </c>
      <c r="H17" t="s">
        <v>73</v>
      </c>
      <c r="I17" t="s">
        <v>19</v>
      </c>
      <c r="J17">
        <v>0</v>
      </c>
      <c r="K17">
        <v>0</v>
      </c>
      <c r="P17">
        <v>16</v>
      </c>
      <c r="Q17">
        <v>6</v>
      </c>
      <c r="R17">
        <v>5</v>
      </c>
      <c r="S17">
        <v>5</v>
      </c>
      <c r="T17">
        <v>24</v>
      </c>
      <c r="U17">
        <v>21</v>
      </c>
      <c r="V17">
        <v>17</v>
      </c>
    </row>
    <row r="18" spans="1:22" x14ac:dyDescent="0.2">
      <c r="A18" s="59">
        <v>1</v>
      </c>
      <c r="B18">
        <v>17</v>
      </c>
      <c r="C18" t="s">
        <v>378</v>
      </c>
      <c r="D18">
        <f t="shared" si="0"/>
        <v>16</v>
      </c>
      <c r="E18">
        <f t="shared" si="1"/>
        <v>12</v>
      </c>
      <c r="F18" s="58">
        <v>8386</v>
      </c>
      <c r="G18" t="s">
        <v>1</v>
      </c>
      <c r="H18" t="s">
        <v>66</v>
      </c>
      <c r="I18" t="s">
        <v>18</v>
      </c>
      <c r="J18">
        <v>2</v>
      </c>
      <c r="K18">
        <v>1</v>
      </c>
      <c r="N18" t="s">
        <v>194</v>
      </c>
      <c r="P18">
        <v>17</v>
      </c>
      <c r="Q18">
        <v>7</v>
      </c>
      <c r="R18">
        <v>5</v>
      </c>
      <c r="S18">
        <v>5</v>
      </c>
      <c r="T18">
        <v>26</v>
      </c>
      <c r="U18">
        <v>22</v>
      </c>
      <c r="V18">
        <v>19</v>
      </c>
    </row>
    <row r="19" spans="1:22" x14ac:dyDescent="0.2">
      <c r="A19" s="59">
        <v>1</v>
      </c>
      <c r="B19">
        <v>18</v>
      </c>
      <c r="C19" t="s">
        <v>379</v>
      </c>
      <c r="D19">
        <f t="shared" si="0"/>
        <v>23</v>
      </c>
      <c r="E19">
        <f t="shared" si="1"/>
        <v>12</v>
      </c>
      <c r="F19" s="58">
        <v>8393</v>
      </c>
      <c r="G19" t="s">
        <v>22</v>
      </c>
      <c r="H19" t="s">
        <v>131</v>
      </c>
      <c r="I19" t="s">
        <v>20</v>
      </c>
      <c r="J19">
        <v>3</v>
      </c>
      <c r="K19">
        <v>4</v>
      </c>
      <c r="N19" t="s">
        <v>195</v>
      </c>
      <c r="P19">
        <v>18</v>
      </c>
      <c r="Q19">
        <v>7</v>
      </c>
      <c r="R19">
        <v>5</v>
      </c>
      <c r="S19">
        <v>6</v>
      </c>
      <c r="T19">
        <v>29</v>
      </c>
      <c r="U19">
        <v>26</v>
      </c>
      <c r="V19">
        <v>19</v>
      </c>
    </row>
    <row r="20" spans="1:22" x14ac:dyDescent="0.2">
      <c r="A20" s="59">
        <v>1</v>
      </c>
      <c r="B20">
        <v>19</v>
      </c>
      <c r="C20" t="s">
        <v>380</v>
      </c>
      <c r="D20">
        <f t="shared" si="0"/>
        <v>25</v>
      </c>
      <c r="E20">
        <f t="shared" si="1"/>
        <v>12</v>
      </c>
      <c r="F20" s="58">
        <v>8395</v>
      </c>
      <c r="G20" t="s">
        <v>22</v>
      </c>
      <c r="H20" t="s">
        <v>132</v>
      </c>
      <c r="I20" t="s">
        <v>19</v>
      </c>
      <c r="J20">
        <v>1</v>
      </c>
      <c r="K20">
        <v>1</v>
      </c>
      <c r="N20" t="s">
        <v>46</v>
      </c>
      <c r="P20">
        <v>19</v>
      </c>
      <c r="Q20">
        <v>7</v>
      </c>
      <c r="R20">
        <v>6</v>
      </c>
      <c r="S20">
        <v>6</v>
      </c>
      <c r="T20">
        <v>30</v>
      </c>
      <c r="U20">
        <v>27</v>
      </c>
      <c r="V20">
        <v>20</v>
      </c>
    </row>
    <row r="21" spans="1:22" x14ac:dyDescent="0.2">
      <c r="A21" s="59">
        <v>1</v>
      </c>
      <c r="B21">
        <v>20</v>
      </c>
      <c r="C21" t="s">
        <v>381</v>
      </c>
      <c r="D21">
        <f t="shared" si="0"/>
        <v>26</v>
      </c>
      <c r="E21">
        <f t="shared" si="1"/>
        <v>12</v>
      </c>
      <c r="F21" s="58">
        <v>8396</v>
      </c>
      <c r="G21" t="s">
        <v>1</v>
      </c>
      <c r="H21" t="s">
        <v>44</v>
      </c>
      <c r="I21" t="s">
        <v>18</v>
      </c>
      <c r="J21">
        <v>3</v>
      </c>
      <c r="K21">
        <v>0</v>
      </c>
      <c r="N21" t="s">
        <v>195</v>
      </c>
      <c r="P21">
        <v>20</v>
      </c>
      <c r="Q21">
        <v>8</v>
      </c>
      <c r="R21">
        <v>6</v>
      </c>
      <c r="S21">
        <v>6</v>
      </c>
      <c r="T21">
        <v>33</v>
      </c>
      <c r="U21">
        <v>27</v>
      </c>
      <c r="V21">
        <v>22</v>
      </c>
    </row>
    <row r="22" spans="1:22" x14ac:dyDescent="0.2">
      <c r="A22" s="59">
        <v>1</v>
      </c>
      <c r="B22">
        <v>21</v>
      </c>
      <c r="C22" t="s">
        <v>382</v>
      </c>
      <c r="D22">
        <f t="shared" si="0"/>
        <v>13</v>
      </c>
      <c r="E22">
        <f t="shared" si="1"/>
        <v>1</v>
      </c>
      <c r="F22" s="58">
        <v>8414</v>
      </c>
      <c r="G22" t="s">
        <v>22</v>
      </c>
      <c r="H22" t="s">
        <v>136</v>
      </c>
      <c r="I22" t="s">
        <v>20</v>
      </c>
      <c r="J22">
        <v>0</v>
      </c>
      <c r="K22">
        <v>2</v>
      </c>
      <c r="P22">
        <v>21</v>
      </c>
      <c r="Q22">
        <v>8</v>
      </c>
      <c r="R22">
        <v>6</v>
      </c>
      <c r="S22">
        <v>7</v>
      </c>
      <c r="T22">
        <v>33</v>
      </c>
      <c r="U22">
        <v>29</v>
      </c>
      <c r="V22">
        <v>22</v>
      </c>
    </row>
    <row r="23" spans="1:22" x14ac:dyDescent="0.2">
      <c r="A23" s="59">
        <v>1</v>
      </c>
      <c r="B23">
        <v>22</v>
      </c>
      <c r="C23" t="s">
        <v>383</v>
      </c>
      <c r="D23">
        <f t="shared" si="0"/>
        <v>17</v>
      </c>
      <c r="E23">
        <f t="shared" si="1"/>
        <v>1</v>
      </c>
      <c r="F23" s="58">
        <v>8418</v>
      </c>
      <c r="G23" t="s">
        <v>1</v>
      </c>
      <c r="H23" t="s">
        <v>28</v>
      </c>
      <c r="I23" t="s">
        <v>19</v>
      </c>
      <c r="J23">
        <v>2</v>
      </c>
      <c r="K23">
        <v>2</v>
      </c>
      <c r="N23" t="s">
        <v>196</v>
      </c>
      <c r="P23">
        <v>22</v>
      </c>
      <c r="Q23">
        <v>8</v>
      </c>
      <c r="R23">
        <v>7</v>
      </c>
      <c r="S23">
        <v>7</v>
      </c>
      <c r="T23">
        <v>35</v>
      </c>
      <c r="U23">
        <v>31</v>
      </c>
      <c r="V23">
        <v>23</v>
      </c>
    </row>
    <row r="24" spans="1:22" x14ac:dyDescent="0.2">
      <c r="A24" s="59">
        <v>1</v>
      </c>
      <c r="B24">
        <v>23</v>
      </c>
      <c r="C24" t="s">
        <v>384</v>
      </c>
      <c r="D24">
        <f t="shared" si="0"/>
        <v>20</v>
      </c>
      <c r="E24">
        <f t="shared" si="1"/>
        <v>1</v>
      </c>
      <c r="F24" s="58">
        <v>8421</v>
      </c>
      <c r="G24" t="s">
        <v>1</v>
      </c>
      <c r="H24" t="s">
        <v>133</v>
      </c>
      <c r="I24" t="s">
        <v>18</v>
      </c>
      <c r="J24">
        <v>3</v>
      </c>
      <c r="K24">
        <v>0</v>
      </c>
      <c r="N24" t="s">
        <v>197</v>
      </c>
      <c r="P24">
        <v>23</v>
      </c>
      <c r="Q24">
        <v>9</v>
      </c>
      <c r="R24">
        <v>7</v>
      </c>
      <c r="S24">
        <v>7</v>
      </c>
      <c r="T24">
        <v>38</v>
      </c>
      <c r="U24">
        <v>31</v>
      </c>
      <c r="V24">
        <v>25</v>
      </c>
    </row>
    <row r="25" spans="1:22" x14ac:dyDescent="0.2">
      <c r="A25" s="59">
        <v>1</v>
      </c>
      <c r="B25">
        <v>24</v>
      </c>
      <c r="C25" t="s">
        <v>385</v>
      </c>
      <c r="D25">
        <f t="shared" si="0"/>
        <v>3</v>
      </c>
      <c r="E25">
        <f t="shared" si="1"/>
        <v>2</v>
      </c>
      <c r="F25" s="58">
        <v>8435</v>
      </c>
      <c r="G25" t="s">
        <v>1</v>
      </c>
      <c r="H25" t="s">
        <v>137</v>
      </c>
      <c r="I25" t="s">
        <v>20</v>
      </c>
      <c r="J25">
        <v>0</v>
      </c>
      <c r="K25">
        <v>2</v>
      </c>
      <c r="P25">
        <v>24</v>
      </c>
      <c r="Q25">
        <v>9</v>
      </c>
      <c r="R25">
        <v>7</v>
      </c>
      <c r="S25">
        <v>8</v>
      </c>
      <c r="T25">
        <v>38</v>
      </c>
      <c r="U25">
        <v>33</v>
      </c>
      <c r="V25">
        <v>25</v>
      </c>
    </row>
    <row r="26" spans="1:22" x14ac:dyDescent="0.2">
      <c r="A26" s="59">
        <v>1</v>
      </c>
      <c r="B26">
        <v>25</v>
      </c>
      <c r="C26" t="s">
        <v>386</v>
      </c>
      <c r="D26">
        <f t="shared" si="0"/>
        <v>17</v>
      </c>
      <c r="E26">
        <f t="shared" si="1"/>
        <v>2</v>
      </c>
      <c r="F26" s="58">
        <v>8449</v>
      </c>
      <c r="G26" t="s">
        <v>1</v>
      </c>
      <c r="H26" t="s">
        <v>106</v>
      </c>
      <c r="I26" t="s">
        <v>18</v>
      </c>
      <c r="J26">
        <v>2</v>
      </c>
      <c r="K26">
        <v>0</v>
      </c>
      <c r="N26" t="s">
        <v>198</v>
      </c>
      <c r="P26">
        <v>25</v>
      </c>
      <c r="Q26">
        <v>10</v>
      </c>
      <c r="R26">
        <v>7</v>
      </c>
      <c r="S26">
        <v>8</v>
      </c>
      <c r="T26">
        <v>40</v>
      </c>
      <c r="U26">
        <v>33</v>
      </c>
      <c r="V26">
        <v>27</v>
      </c>
    </row>
    <row r="27" spans="1:22" x14ac:dyDescent="0.2">
      <c r="A27" s="59">
        <v>1</v>
      </c>
      <c r="B27">
        <v>26</v>
      </c>
      <c r="C27" t="s">
        <v>387</v>
      </c>
      <c r="D27">
        <f t="shared" si="0"/>
        <v>20</v>
      </c>
      <c r="E27">
        <f t="shared" si="1"/>
        <v>2</v>
      </c>
      <c r="F27" s="58">
        <v>8452</v>
      </c>
      <c r="G27" t="s">
        <v>1</v>
      </c>
      <c r="H27" t="s">
        <v>134</v>
      </c>
      <c r="I27" t="s">
        <v>20</v>
      </c>
      <c r="J27">
        <v>0</v>
      </c>
      <c r="K27">
        <v>2</v>
      </c>
      <c r="P27">
        <v>26</v>
      </c>
      <c r="Q27">
        <v>10</v>
      </c>
      <c r="R27">
        <v>7</v>
      </c>
      <c r="S27">
        <v>9</v>
      </c>
      <c r="T27">
        <v>40</v>
      </c>
      <c r="U27">
        <v>35</v>
      </c>
      <c r="V27">
        <v>27</v>
      </c>
    </row>
    <row r="28" spans="1:22" x14ac:dyDescent="0.2">
      <c r="A28" s="59">
        <v>1</v>
      </c>
      <c r="B28">
        <v>27</v>
      </c>
      <c r="C28" t="s">
        <v>388</v>
      </c>
      <c r="D28">
        <f t="shared" si="0"/>
        <v>3</v>
      </c>
      <c r="E28">
        <f t="shared" si="1"/>
        <v>3</v>
      </c>
      <c r="F28" s="58">
        <v>8463</v>
      </c>
      <c r="G28" t="s">
        <v>22</v>
      </c>
      <c r="H28" t="s">
        <v>135</v>
      </c>
      <c r="I28" t="s">
        <v>19</v>
      </c>
      <c r="J28">
        <v>2</v>
      </c>
      <c r="K28">
        <v>2</v>
      </c>
      <c r="N28" t="s">
        <v>199</v>
      </c>
      <c r="P28">
        <v>27</v>
      </c>
      <c r="Q28">
        <v>10</v>
      </c>
      <c r="R28">
        <v>8</v>
      </c>
      <c r="S28">
        <v>9</v>
      </c>
      <c r="T28">
        <v>42</v>
      </c>
      <c r="U28">
        <v>37</v>
      </c>
      <c r="V28">
        <v>28</v>
      </c>
    </row>
    <row r="29" spans="1:22" x14ac:dyDescent="0.2">
      <c r="A29" s="59">
        <v>1</v>
      </c>
      <c r="B29">
        <v>28</v>
      </c>
      <c r="C29" t="s">
        <v>389</v>
      </c>
      <c r="D29">
        <f t="shared" si="0"/>
        <v>14</v>
      </c>
      <c r="E29">
        <f t="shared" si="1"/>
        <v>3</v>
      </c>
      <c r="F29" s="58">
        <v>8474</v>
      </c>
      <c r="G29" t="s">
        <v>22</v>
      </c>
      <c r="H29" t="s">
        <v>147</v>
      </c>
      <c r="I29" t="s">
        <v>18</v>
      </c>
      <c r="J29">
        <v>4</v>
      </c>
      <c r="K29">
        <v>2</v>
      </c>
      <c r="N29" t="s">
        <v>200</v>
      </c>
      <c r="P29">
        <v>28</v>
      </c>
      <c r="Q29">
        <v>11</v>
      </c>
      <c r="R29">
        <v>8</v>
      </c>
      <c r="S29">
        <v>9</v>
      </c>
      <c r="T29">
        <v>46</v>
      </c>
      <c r="U29">
        <v>39</v>
      </c>
      <c r="V29">
        <v>30</v>
      </c>
    </row>
    <row r="30" spans="1:22" x14ac:dyDescent="0.2">
      <c r="A30" s="59">
        <v>1</v>
      </c>
      <c r="B30">
        <v>29</v>
      </c>
      <c r="C30" t="s">
        <v>390</v>
      </c>
      <c r="D30">
        <f t="shared" si="0"/>
        <v>24</v>
      </c>
      <c r="E30">
        <f t="shared" si="1"/>
        <v>3</v>
      </c>
      <c r="F30" s="58">
        <v>8484</v>
      </c>
      <c r="G30" t="s">
        <v>22</v>
      </c>
      <c r="H30" t="s">
        <v>148</v>
      </c>
      <c r="I30" t="s">
        <v>19</v>
      </c>
      <c r="J30">
        <v>0</v>
      </c>
      <c r="K30">
        <v>0</v>
      </c>
      <c r="P30">
        <v>29</v>
      </c>
      <c r="Q30">
        <v>11</v>
      </c>
      <c r="R30">
        <v>9</v>
      </c>
      <c r="S30">
        <v>9</v>
      </c>
      <c r="T30">
        <v>46</v>
      </c>
      <c r="U30">
        <v>39</v>
      </c>
      <c r="V30">
        <v>31</v>
      </c>
    </row>
    <row r="31" spans="1:22" x14ac:dyDescent="0.2">
      <c r="A31" s="59">
        <v>1</v>
      </c>
      <c r="B31">
        <v>30</v>
      </c>
      <c r="C31" t="s">
        <v>391</v>
      </c>
      <c r="D31">
        <f t="shared" si="0"/>
        <v>30</v>
      </c>
      <c r="E31">
        <f t="shared" si="1"/>
        <v>3</v>
      </c>
      <c r="F31" s="58">
        <v>8490</v>
      </c>
      <c r="G31" t="s">
        <v>22</v>
      </c>
      <c r="H31" t="s">
        <v>152</v>
      </c>
      <c r="I31" t="s">
        <v>20</v>
      </c>
      <c r="J31">
        <v>1</v>
      </c>
      <c r="K31">
        <v>3</v>
      </c>
      <c r="N31" t="s">
        <v>201</v>
      </c>
      <c r="P31">
        <v>30</v>
      </c>
      <c r="Q31">
        <v>11</v>
      </c>
      <c r="R31">
        <v>9</v>
      </c>
      <c r="S31">
        <v>10</v>
      </c>
      <c r="T31">
        <v>47</v>
      </c>
      <c r="U31">
        <v>42</v>
      </c>
      <c r="V31">
        <v>31</v>
      </c>
    </row>
    <row r="32" spans="1:22" x14ac:dyDescent="0.2">
      <c r="A32" s="59">
        <v>1</v>
      </c>
      <c r="B32">
        <v>31</v>
      </c>
      <c r="C32" t="s">
        <v>392</v>
      </c>
      <c r="D32">
        <f t="shared" si="0"/>
        <v>31</v>
      </c>
      <c r="E32">
        <f t="shared" si="1"/>
        <v>3</v>
      </c>
      <c r="F32" s="58">
        <v>8491</v>
      </c>
      <c r="G32" t="s">
        <v>22</v>
      </c>
      <c r="H32" t="s">
        <v>146</v>
      </c>
      <c r="I32" t="s">
        <v>20</v>
      </c>
      <c r="J32">
        <v>0</v>
      </c>
      <c r="K32">
        <v>2</v>
      </c>
      <c r="P32">
        <v>31</v>
      </c>
      <c r="Q32">
        <v>11</v>
      </c>
      <c r="R32">
        <v>9</v>
      </c>
      <c r="S32">
        <v>11</v>
      </c>
      <c r="T32">
        <v>47</v>
      </c>
      <c r="U32">
        <v>44</v>
      </c>
      <c r="V32">
        <v>31</v>
      </c>
    </row>
    <row r="33" spans="1:22" x14ac:dyDescent="0.2">
      <c r="A33" s="59">
        <v>1</v>
      </c>
      <c r="B33">
        <v>32</v>
      </c>
      <c r="C33" t="s">
        <v>393</v>
      </c>
      <c r="D33">
        <f t="shared" si="0"/>
        <v>2</v>
      </c>
      <c r="E33">
        <f t="shared" si="1"/>
        <v>4</v>
      </c>
      <c r="F33" s="58">
        <v>8493</v>
      </c>
      <c r="G33" t="s">
        <v>1</v>
      </c>
      <c r="H33" t="s">
        <v>142</v>
      </c>
      <c r="I33" t="s">
        <v>20</v>
      </c>
      <c r="J33">
        <v>0</v>
      </c>
      <c r="K33">
        <v>1</v>
      </c>
      <c r="P33">
        <v>32</v>
      </c>
      <c r="Q33">
        <v>11</v>
      </c>
      <c r="R33">
        <v>9</v>
      </c>
      <c r="S33">
        <v>12</v>
      </c>
      <c r="T33">
        <v>47</v>
      </c>
      <c r="U33">
        <v>45</v>
      </c>
      <c r="V33">
        <v>31</v>
      </c>
    </row>
    <row r="34" spans="1:22" x14ac:dyDescent="0.2">
      <c r="A34" s="59">
        <v>1</v>
      </c>
      <c r="B34">
        <v>33</v>
      </c>
      <c r="C34" t="s">
        <v>394</v>
      </c>
      <c r="D34">
        <f t="shared" si="0"/>
        <v>3</v>
      </c>
      <c r="E34">
        <f t="shared" si="1"/>
        <v>4</v>
      </c>
      <c r="F34" s="58">
        <v>8494</v>
      </c>
      <c r="G34" t="s">
        <v>22</v>
      </c>
      <c r="H34" t="s">
        <v>45</v>
      </c>
      <c r="I34" t="s">
        <v>20</v>
      </c>
      <c r="J34">
        <v>0</v>
      </c>
      <c r="K34">
        <v>2</v>
      </c>
      <c r="P34">
        <v>33</v>
      </c>
      <c r="Q34">
        <v>11</v>
      </c>
      <c r="R34">
        <v>9</v>
      </c>
      <c r="S34">
        <v>13</v>
      </c>
      <c r="T34">
        <v>47</v>
      </c>
      <c r="U34">
        <v>47</v>
      </c>
      <c r="V34">
        <v>31</v>
      </c>
    </row>
    <row r="35" spans="1:22" x14ac:dyDescent="0.2">
      <c r="A35" s="59">
        <v>1</v>
      </c>
      <c r="B35">
        <v>34</v>
      </c>
      <c r="C35" t="s">
        <v>395</v>
      </c>
      <c r="D35">
        <f t="shared" si="0"/>
        <v>7</v>
      </c>
      <c r="E35">
        <f t="shared" si="1"/>
        <v>4</v>
      </c>
      <c r="F35" s="58">
        <v>8498</v>
      </c>
      <c r="G35" t="s">
        <v>1</v>
      </c>
      <c r="H35" t="s">
        <v>138</v>
      </c>
      <c r="I35" t="s">
        <v>20</v>
      </c>
      <c r="J35">
        <v>1</v>
      </c>
      <c r="K35">
        <v>2</v>
      </c>
      <c r="N35" t="s">
        <v>46</v>
      </c>
      <c r="P35">
        <v>34</v>
      </c>
      <c r="Q35">
        <v>11</v>
      </c>
      <c r="R35">
        <v>9</v>
      </c>
      <c r="S35">
        <v>14</v>
      </c>
      <c r="T35">
        <v>48</v>
      </c>
      <c r="U35">
        <v>49</v>
      </c>
      <c r="V35">
        <v>31</v>
      </c>
    </row>
    <row r="36" spans="1:22" x14ac:dyDescent="0.2">
      <c r="A36" s="59">
        <v>1</v>
      </c>
      <c r="B36">
        <v>35</v>
      </c>
      <c r="C36" t="s">
        <v>396</v>
      </c>
      <c r="D36">
        <f t="shared" si="0"/>
        <v>11</v>
      </c>
      <c r="E36">
        <f t="shared" si="1"/>
        <v>4</v>
      </c>
      <c r="F36" s="58">
        <v>8502</v>
      </c>
      <c r="G36" t="s">
        <v>1</v>
      </c>
      <c r="H36" t="s">
        <v>139</v>
      </c>
      <c r="I36" t="s">
        <v>19</v>
      </c>
      <c r="J36">
        <v>2</v>
      </c>
      <c r="K36">
        <v>2</v>
      </c>
      <c r="N36" t="s">
        <v>202</v>
      </c>
      <c r="P36">
        <v>35</v>
      </c>
      <c r="Q36">
        <v>11</v>
      </c>
      <c r="R36">
        <v>10</v>
      </c>
      <c r="S36">
        <v>14</v>
      </c>
      <c r="T36">
        <v>50</v>
      </c>
      <c r="U36">
        <v>51</v>
      </c>
      <c r="V36">
        <v>32</v>
      </c>
    </row>
    <row r="37" spans="1:22" x14ac:dyDescent="0.2">
      <c r="A37" s="59">
        <v>1</v>
      </c>
      <c r="B37">
        <v>36</v>
      </c>
      <c r="C37" t="s">
        <v>397</v>
      </c>
      <c r="D37">
        <f t="shared" si="0"/>
        <v>14</v>
      </c>
      <c r="E37">
        <f t="shared" si="1"/>
        <v>4</v>
      </c>
      <c r="F37" s="58">
        <v>8505</v>
      </c>
      <c r="G37" t="s">
        <v>22</v>
      </c>
      <c r="H37" t="s">
        <v>140</v>
      </c>
      <c r="I37" t="s">
        <v>20</v>
      </c>
      <c r="J37">
        <v>0</v>
      </c>
      <c r="K37">
        <v>2</v>
      </c>
      <c r="P37">
        <v>36</v>
      </c>
      <c r="Q37">
        <v>11</v>
      </c>
      <c r="R37">
        <v>10</v>
      </c>
      <c r="S37">
        <v>15</v>
      </c>
      <c r="T37">
        <v>50</v>
      </c>
      <c r="U37">
        <v>53</v>
      </c>
      <c r="V37">
        <v>32</v>
      </c>
    </row>
    <row r="38" spans="1:22" x14ac:dyDescent="0.2">
      <c r="A38" s="59">
        <v>1</v>
      </c>
      <c r="B38">
        <v>37</v>
      </c>
      <c r="C38" t="s">
        <v>398</v>
      </c>
      <c r="D38">
        <f t="shared" si="0"/>
        <v>18</v>
      </c>
      <c r="E38">
        <f t="shared" si="1"/>
        <v>4</v>
      </c>
      <c r="F38" s="58">
        <v>8509</v>
      </c>
      <c r="G38" t="s">
        <v>1</v>
      </c>
      <c r="H38" t="s">
        <v>144</v>
      </c>
      <c r="I38" t="s">
        <v>19</v>
      </c>
      <c r="J38">
        <v>0</v>
      </c>
      <c r="K38">
        <v>0</v>
      </c>
      <c r="P38">
        <v>37</v>
      </c>
      <c r="Q38">
        <v>11</v>
      </c>
      <c r="R38">
        <v>11</v>
      </c>
      <c r="S38">
        <v>15</v>
      </c>
      <c r="T38">
        <v>50</v>
      </c>
      <c r="U38">
        <v>53</v>
      </c>
      <c r="V38">
        <v>33</v>
      </c>
    </row>
    <row r="39" spans="1:22" x14ac:dyDescent="0.2">
      <c r="A39" s="59">
        <v>1</v>
      </c>
      <c r="B39">
        <v>38</v>
      </c>
      <c r="C39" t="s">
        <v>399</v>
      </c>
      <c r="D39">
        <f t="shared" si="0"/>
        <v>19</v>
      </c>
      <c r="E39">
        <f t="shared" si="1"/>
        <v>4</v>
      </c>
      <c r="F39" s="58">
        <v>8510</v>
      </c>
      <c r="G39" t="s">
        <v>22</v>
      </c>
      <c r="H39" t="s">
        <v>3</v>
      </c>
      <c r="I39" t="s">
        <v>20</v>
      </c>
      <c r="J39">
        <v>0</v>
      </c>
      <c r="K39">
        <v>3</v>
      </c>
      <c r="P39">
        <v>38</v>
      </c>
      <c r="Q39">
        <v>11</v>
      </c>
      <c r="R39">
        <v>11</v>
      </c>
      <c r="S39">
        <v>16</v>
      </c>
      <c r="T39">
        <v>50</v>
      </c>
      <c r="U39">
        <v>56</v>
      </c>
      <c r="V39">
        <v>33</v>
      </c>
    </row>
    <row r="40" spans="1:22" x14ac:dyDescent="0.2">
      <c r="A40" s="59">
        <v>1</v>
      </c>
      <c r="B40">
        <v>39</v>
      </c>
      <c r="C40" t="s">
        <v>400</v>
      </c>
      <c r="D40">
        <f t="shared" si="0"/>
        <v>21</v>
      </c>
      <c r="E40">
        <f t="shared" si="1"/>
        <v>4</v>
      </c>
      <c r="F40" s="58">
        <v>8512</v>
      </c>
      <c r="G40" t="s">
        <v>1</v>
      </c>
      <c r="H40" t="s">
        <v>141</v>
      </c>
      <c r="I40" t="s">
        <v>19</v>
      </c>
      <c r="J40">
        <v>1</v>
      </c>
      <c r="K40">
        <v>1</v>
      </c>
      <c r="N40" t="s">
        <v>203</v>
      </c>
      <c r="P40">
        <v>39</v>
      </c>
      <c r="Q40">
        <v>11</v>
      </c>
      <c r="R40">
        <v>12</v>
      </c>
      <c r="S40">
        <v>16</v>
      </c>
      <c r="T40">
        <v>51</v>
      </c>
      <c r="U40">
        <v>57</v>
      </c>
      <c r="V40">
        <v>34</v>
      </c>
    </row>
    <row r="41" spans="1:22" x14ac:dyDescent="0.2">
      <c r="A41" s="59">
        <v>1</v>
      </c>
      <c r="B41">
        <v>40</v>
      </c>
      <c r="C41" t="s">
        <v>401</v>
      </c>
      <c r="D41">
        <f t="shared" si="0"/>
        <v>26</v>
      </c>
      <c r="E41">
        <f t="shared" si="1"/>
        <v>4</v>
      </c>
      <c r="F41" s="58">
        <v>8517</v>
      </c>
      <c r="G41" t="s">
        <v>22</v>
      </c>
      <c r="H41" t="s">
        <v>145</v>
      </c>
      <c r="I41" t="s">
        <v>20</v>
      </c>
      <c r="J41">
        <v>2</v>
      </c>
      <c r="K41">
        <v>5</v>
      </c>
      <c r="N41" t="s">
        <v>204</v>
      </c>
      <c r="P41">
        <v>40</v>
      </c>
      <c r="Q41">
        <v>11</v>
      </c>
      <c r="R41">
        <v>12</v>
      </c>
      <c r="S41">
        <v>17</v>
      </c>
      <c r="T41">
        <v>53</v>
      </c>
      <c r="U41">
        <v>62</v>
      </c>
      <c r="V41">
        <v>34</v>
      </c>
    </row>
    <row r="42" spans="1:22" x14ac:dyDescent="0.2">
      <c r="A42" s="59">
        <v>1</v>
      </c>
      <c r="B42">
        <v>41</v>
      </c>
      <c r="C42" t="s">
        <v>402</v>
      </c>
      <c r="D42">
        <f t="shared" si="0"/>
        <v>28</v>
      </c>
      <c r="E42">
        <f t="shared" si="1"/>
        <v>4</v>
      </c>
      <c r="F42" s="58">
        <v>8519</v>
      </c>
      <c r="G42" t="s">
        <v>1</v>
      </c>
      <c r="H42" t="s">
        <v>63</v>
      </c>
      <c r="I42" t="s">
        <v>20</v>
      </c>
      <c r="J42">
        <v>3</v>
      </c>
      <c r="K42">
        <v>5</v>
      </c>
      <c r="N42" t="s">
        <v>205</v>
      </c>
      <c r="P42">
        <v>41</v>
      </c>
      <c r="Q42">
        <v>11</v>
      </c>
      <c r="R42">
        <v>12</v>
      </c>
      <c r="S42">
        <v>18</v>
      </c>
      <c r="T42">
        <v>56</v>
      </c>
      <c r="U42">
        <v>67</v>
      </c>
      <c r="V42">
        <v>34</v>
      </c>
    </row>
    <row r="43" spans="1:22" x14ac:dyDescent="0.2">
      <c r="A43" s="59">
        <v>1</v>
      </c>
      <c r="B43">
        <v>42</v>
      </c>
      <c r="C43" t="s">
        <v>403</v>
      </c>
      <c r="D43">
        <f t="shared" si="0"/>
        <v>5</v>
      </c>
      <c r="E43">
        <f t="shared" si="1"/>
        <v>5</v>
      </c>
      <c r="F43" s="58">
        <v>8526</v>
      </c>
      <c r="G43" t="s">
        <v>22</v>
      </c>
      <c r="H43" t="s">
        <v>13</v>
      </c>
      <c r="I43" t="s">
        <v>20</v>
      </c>
      <c r="J43">
        <v>0</v>
      </c>
      <c r="K43">
        <v>3</v>
      </c>
      <c r="P43">
        <v>42</v>
      </c>
      <c r="Q43">
        <v>11</v>
      </c>
      <c r="R43">
        <v>12</v>
      </c>
      <c r="S43">
        <v>19</v>
      </c>
      <c r="T43">
        <v>56</v>
      </c>
      <c r="U43">
        <v>70</v>
      </c>
      <c r="V43">
        <v>34</v>
      </c>
    </row>
    <row r="44" spans="1:22" x14ac:dyDescent="0.2">
      <c r="A44" s="57">
        <v>2</v>
      </c>
      <c r="B44" s="57">
        <v>1</v>
      </c>
      <c r="C44" s="57" t="s">
        <v>404</v>
      </c>
      <c r="D44">
        <f t="shared" si="0"/>
        <v>25</v>
      </c>
      <c r="E44">
        <f t="shared" si="1"/>
        <v>8</v>
      </c>
      <c r="F44" s="58">
        <v>8638</v>
      </c>
      <c r="G44" s="57" t="s">
        <v>1</v>
      </c>
      <c r="H44" s="57" t="s">
        <v>28</v>
      </c>
      <c r="I44" s="57" t="s">
        <v>19</v>
      </c>
      <c r="J44" s="57">
        <v>0</v>
      </c>
      <c r="K44" s="57">
        <v>0</v>
      </c>
      <c r="L44" s="57"/>
      <c r="M44" s="57"/>
      <c r="N44" s="57"/>
      <c r="O44" s="57"/>
      <c r="P44" s="57">
        <v>1</v>
      </c>
      <c r="Q44" s="57">
        <v>0</v>
      </c>
      <c r="R44" s="57">
        <v>1</v>
      </c>
      <c r="S44" s="57">
        <v>0</v>
      </c>
      <c r="T44" s="57">
        <v>0</v>
      </c>
      <c r="U44" s="57">
        <v>0</v>
      </c>
      <c r="V44" s="57">
        <v>1</v>
      </c>
    </row>
    <row r="45" spans="1:22" x14ac:dyDescent="0.2">
      <c r="A45" s="57">
        <v>2</v>
      </c>
      <c r="B45" s="57">
        <v>2</v>
      </c>
      <c r="C45" s="57" t="s">
        <v>405</v>
      </c>
      <c r="D45">
        <f t="shared" si="0"/>
        <v>1</v>
      </c>
      <c r="E45">
        <f t="shared" si="1"/>
        <v>9</v>
      </c>
      <c r="F45" s="58">
        <v>8645</v>
      </c>
      <c r="G45" s="57" t="s">
        <v>22</v>
      </c>
      <c r="H45" s="57" t="s">
        <v>152</v>
      </c>
      <c r="I45" s="57" t="s">
        <v>18</v>
      </c>
      <c r="J45" s="57">
        <v>1</v>
      </c>
      <c r="K45" s="57">
        <v>0</v>
      </c>
      <c r="L45" s="57"/>
      <c r="M45" s="57"/>
      <c r="N45" s="57" t="s">
        <v>46</v>
      </c>
      <c r="O45" s="57"/>
      <c r="P45" s="57">
        <v>2</v>
      </c>
      <c r="Q45" s="57">
        <v>1</v>
      </c>
      <c r="R45" s="57">
        <v>1</v>
      </c>
      <c r="S45" s="57">
        <v>0</v>
      </c>
      <c r="T45" s="57">
        <v>1</v>
      </c>
      <c r="U45" s="57">
        <v>0</v>
      </c>
      <c r="V45" s="57">
        <v>3</v>
      </c>
    </row>
    <row r="46" spans="1:22" x14ac:dyDescent="0.2">
      <c r="A46" s="57">
        <v>2</v>
      </c>
      <c r="B46" s="57">
        <v>3</v>
      </c>
      <c r="C46" s="57" t="s">
        <v>406</v>
      </c>
      <c r="D46">
        <f t="shared" si="0"/>
        <v>5</v>
      </c>
      <c r="E46">
        <f t="shared" si="1"/>
        <v>9</v>
      </c>
      <c r="F46" s="58">
        <v>8649</v>
      </c>
      <c r="G46" s="57" t="s">
        <v>22</v>
      </c>
      <c r="H46" s="57" t="s">
        <v>151</v>
      </c>
      <c r="I46" s="57" t="s">
        <v>20</v>
      </c>
      <c r="J46" s="57">
        <v>0</v>
      </c>
      <c r="K46" s="57">
        <v>2</v>
      </c>
      <c r="L46" s="57"/>
      <c r="M46" s="57"/>
      <c r="N46" s="57"/>
      <c r="O46" s="57"/>
      <c r="P46" s="57">
        <v>3</v>
      </c>
      <c r="Q46" s="57">
        <v>1</v>
      </c>
      <c r="R46" s="57">
        <v>1</v>
      </c>
      <c r="S46" s="57">
        <v>1</v>
      </c>
      <c r="T46" s="57">
        <v>1</v>
      </c>
      <c r="U46" s="57">
        <v>2</v>
      </c>
      <c r="V46" s="57">
        <v>3</v>
      </c>
    </row>
    <row r="47" spans="1:22" x14ac:dyDescent="0.2">
      <c r="A47" s="57">
        <v>2</v>
      </c>
      <c r="B47" s="57">
        <v>4</v>
      </c>
      <c r="C47" s="57" t="s">
        <v>407</v>
      </c>
      <c r="D47">
        <f t="shared" si="0"/>
        <v>12</v>
      </c>
      <c r="E47">
        <f t="shared" si="1"/>
        <v>9</v>
      </c>
      <c r="F47" s="58">
        <v>8656</v>
      </c>
      <c r="G47" s="57" t="s">
        <v>1</v>
      </c>
      <c r="H47" t="s">
        <v>125</v>
      </c>
      <c r="I47" s="57" t="s">
        <v>19</v>
      </c>
      <c r="J47" s="57">
        <v>1</v>
      </c>
      <c r="K47" s="57">
        <v>1</v>
      </c>
      <c r="L47" s="57"/>
      <c r="M47" s="57"/>
      <c r="N47" s="57" t="s">
        <v>207</v>
      </c>
      <c r="O47" s="57"/>
      <c r="P47" s="57">
        <v>4</v>
      </c>
      <c r="Q47" s="57">
        <v>1</v>
      </c>
      <c r="R47" s="57">
        <v>2</v>
      </c>
      <c r="S47" s="57">
        <v>1</v>
      </c>
      <c r="T47" s="57">
        <v>2</v>
      </c>
      <c r="U47" s="57">
        <v>3</v>
      </c>
      <c r="V47" s="57">
        <v>4</v>
      </c>
    </row>
    <row r="48" spans="1:22" x14ac:dyDescent="0.2">
      <c r="A48" s="57">
        <v>2</v>
      </c>
      <c r="B48" s="57">
        <v>5</v>
      </c>
      <c r="C48" s="57" t="s">
        <v>408</v>
      </c>
      <c r="D48">
        <f t="shared" si="0"/>
        <v>15</v>
      </c>
      <c r="E48">
        <f t="shared" si="1"/>
        <v>9</v>
      </c>
      <c r="F48" s="58">
        <v>8659</v>
      </c>
      <c r="G48" s="57" t="s">
        <v>22</v>
      </c>
      <c r="H48" s="57" t="s">
        <v>147</v>
      </c>
      <c r="I48" s="57" t="s">
        <v>18</v>
      </c>
      <c r="J48" s="57">
        <v>1</v>
      </c>
      <c r="K48" s="57">
        <v>0</v>
      </c>
      <c r="L48" s="57"/>
      <c r="M48" s="57"/>
      <c r="N48" s="57" t="s">
        <v>64</v>
      </c>
      <c r="O48" s="57"/>
      <c r="P48" s="57">
        <v>5</v>
      </c>
      <c r="Q48" s="57">
        <v>2</v>
      </c>
      <c r="R48" s="57">
        <v>2</v>
      </c>
      <c r="S48" s="57">
        <v>1</v>
      </c>
      <c r="T48" s="57">
        <v>3</v>
      </c>
      <c r="U48" s="57">
        <v>3</v>
      </c>
      <c r="V48" s="57">
        <v>6</v>
      </c>
    </row>
    <row r="49" spans="1:22" x14ac:dyDescent="0.2">
      <c r="A49" s="57">
        <v>2</v>
      </c>
      <c r="B49" s="57">
        <v>6</v>
      </c>
      <c r="C49" s="57" t="s">
        <v>409</v>
      </c>
      <c r="D49">
        <f t="shared" si="0"/>
        <v>29</v>
      </c>
      <c r="E49">
        <f t="shared" si="1"/>
        <v>9</v>
      </c>
      <c r="F49" s="58">
        <v>8673</v>
      </c>
      <c r="G49" s="57" t="s">
        <v>22</v>
      </c>
      <c r="H49" s="57" t="s">
        <v>3</v>
      </c>
      <c r="I49" s="57" t="s">
        <v>20</v>
      </c>
      <c r="J49" s="57">
        <v>1</v>
      </c>
      <c r="K49" s="57">
        <v>4</v>
      </c>
      <c r="L49" s="57"/>
      <c r="M49" s="57"/>
      <c r="N49" s="57" t="s">
        <v>46</v>
      </c>
      <c r="O49" s="57"/>
      <c r="P49" s="57">
        <v>6</v>
      </c>
      <c r="Q49" s="57">
        <v>2</v>
      </c>
      <c r="R49" s="57">
        <v>2</v>
      </c>
      <c r="S49" s="57">
        <v>2</v>
      </c>
      <c r="T49" s="57">
        <v>4</v>
      </c>
      <c r="U49" s="57">
        <v>7</v>
      </c>
      <c r="V49" s="57">
        <v>6</v>
      </c>
    </row>
    <row r="50" spans="1:22" x14ac:dyDescent="0.2">
      <c r="A50" s="57">
        <v>2</v>
      </c>
      <c r="B50" s="57">
        <v>7</v>
      </c>
      <c r="C50" s="57" t="s">
        <v>410</v>
      </c>
      <c r="D50">
        <f t="shared" si="0"/>
        <v>13</v>
      </c>
      <c r="E50">
        <f t="shared" si="1"/>
        <v>10</v>
      </c>
      <c r="F50" s="58">
        <v>8687</v>
      </c>
      <c r="G50" s="57" t="s">
        <v>1</v>
      </c>
      <c r="H50" s="57" t="s">
        <v>66</v>
      </c>
      <c r="I50" s="57" t="s">
        <v>18</v>
      </c>
      <c r="J50" s="57">
        <v>2</v>
      </c>
      <c r="K50" s="57">
        <v>1</v>
      </c>
      <c r="L50" s="57"/>
      <c r="M50" s="57"/>
      <c r="N50" s="57" t="s">
        <v>204</v>
      </c>
      <c r="O50" s="57"/>
      <c r="P50" s="57">
        <v>7</v>
      </c>
      <c r="Q50" s="57">
        <v>3</v>
      </c>
      <c r="R50" s="57">
        <v>2</v>
      </c>
      <c r="S50" s="57">
        <v>2</v>
      </c>
      <c r="T50" s="57">
        <v>6</v>
      </c>
      <c r="U50" s="57">
        <v>8</v>
      </c>
      <c r="V50" s="57">
        <v>8</v>
      </c>
    </row>
    <row r="51" spans="1:22" x14ac:dyDescent="0.2">
      <c r="A51" s="57">
        <v>2</v>
      </c>
      <c r="B51" s="57">
        <v>8</v>
      </c>
      <c r="C51" s="57" t="s">
        <v>411</v>
      </c>
      <c r="D51">
        <f t="shared" si="0"/>
        <v>18</v>
      </c>
      <c r="E51">
        <f t="shared" si="1"/>
        <v>10</v>
      </c>
      <c r="F51" s="58">
        <v>8692</v>
      </c>
      <c r="G51" s="57" t="s">
        <v>22</v>
      </c>
      <c r="H51" s="57" t="s">
        <v>135</v>
      </c>
      <c r="I51" s="57" t="s">
        <v>19</v>
      </c>
      <c r="J51" s="57">
        <v>0</v>
      </c>
      <c r="K51" s="57">
        <v>0</v>
      </c>
      <c r="L51" s="57"/>
      <c r="M51" s="57"/>
      <c r="N51" s="57"/>
      <c r="O51" s="57"/>
      <c r="P51" s="57">
        <v>8</v>
      </c>
      <c r="Q51" s="57">
        <v>3</v>
      </c>
      <c r="R51" s="57">
        <v>3</v>
      </c>
      <c r="S51" s="57">
        <v>2</v>
      </c>
      <c r="T51" s="57">
        <v>6</v>
      </c>
      <c r="U51" s="57">
        <v>8</v>
      </c>
      <c r="V51" s="57">
        <v>9</v>
      </c>
    </row>
    <row r="52" spans="1:22" x14ac:dyDescent="0.2">
      <c r="A52" s="57">
        <v>2</v>
      </c>
      <c r="B52" s="57">
        <v>9</v>
      </c>
      <c r="C52" s="57" t="s">
        <v>412</v>
      </c>
      <c r="D52">
        <f t="shared" si="0"/>
        <v>27</v>
      </c>
      <c r="E52">
        <f t="shared" si="1"/>
        <v>10</v>
      </c>
      <c r="F52" s="58">
        <v>8701</v>
      </c>
      <c r="G52" s="57" t="s">
        <v>1</v>
      </c>
      <c r="H52" s="57" t="s">
        <v>154</v>
      </c>
      <c r="I52" s="57" t="s">
        <v>18</v>
      </c>
      <c r="J52" s="57">
        <v>3</v>
      </c>
      <c r="K52" s="57">
        <v>1</v>
      </c>
      <c r="L52" s="57"/>
      <c r="M52" s="57"/>
      <c r="N52" s="57" t="s">
        <v>208</v>
      </c>
      <c r="O52" s="57"/>
      <c r="P52" s="57">
        <v>9</v>
      </c>
      <c r="Q52" s="57">
        <v>4</v>
      </c>
      <c r="R52" s="57">
        <v>3</v>
      </c>
      <c r="S52" s="57">
        <v>2</v>
      </c>
      <c r="T52" s="57">
        <v>9</v>
      </c>
      <c r="U52" s="57">
        <v>9</v>
      </c>
      <c r="V52" s="57">
        <v>11</v>
      </c>
    </row>
    <row r="53" spans="1:22" x14ac:dyDescent="0.2">
      <c r="A53" s="57">
        <v>2</v>
      </c>
      <c r="B53" s="57">
        <v>10</v>
      </c>
      <c r="C53" s="57" t="s">
        <v>413</v>
      </c>
      <c r="D53">
        <f t="shared" si="0"/>
        <v>10</v>
      </c>
      <c r="E53">
        <f t="shared" si="1"/>
        <v>11</v>
      </c>
      <c r="F53" s="58">
        <v>8715</v>
      </c>
      <c r="G53" s="57" t="s">
        <v>22</v>
      </c>
      <c r="H53" s="57" t="s">
        <v>122</v>
      </c>
      <c r="I53" s="57" t="s">
        <v>19</v>
      </c>
      <c r="J53" s="57">
        <v>1</v>
      </c>
      <c r="K53" s="57">
        <v>1</v>
      </c>
      <c r="L53" s="57"/>
      <c r="M53" s="57"/>
      <c r="N53" s="57" t="s">
        <v>209</v>
      </c>
      <c r="O53" s="57"/>
      <c r="P53" s="57">
        <v>10</v>
      </c>
      <c r="Q53" s="57">
        <v>4</v>
      </c>
      <c r="R53" s="57">
        <v>4</v>
      </c>
      <c r="S53" s="57">
        <v>2</v>
      </c>
      <c r="T53" s="57">
        <v>10</v>
      </c>
      <c r="U53" s="57">
        <v>10</v>
      </c>
      <c r="V53" s="57">
        <v>12</v>
      </c>
    </row>
    <row r="54" spans="1:22" x14ac:dyDescent="0.2">
      <c r="A54" s="57">
        <v>2</v>
      </c>
      <c r="B54" s="57">
        <v>11</v>
      </c>
      <c r="C54" s="57" t="s">
        <v>414</v>
      </c>
      <c r="D54">
        <f t="shared" si="0"/>
        <v>15</v>
      </c>
      <c r="E54">
        <f t="shared" si="1"/>
        <v>11</v>
      </c>
      <c r="F54" s="58">
        <v>8720</v>
      </c>
      <c r="G54" s="57" t="s">
        <v>22</v>
      </c>
      <c r="H54" s="57" t="s">
        <v>110</v>
      </c>
      <c r="I54" s="57" t="s">
        <v>20</v>
      </c>
      <c r="J54" s="57">
        <v>1</v>
      </c>
      <c r="K54" s="57">
        <v>2</v>
      </c>
      <c r="L54" s="57"/>
      <c r="M54" s="57"/>
      <c r="N54" s="57" t="s">
        <v>210</v>
      </c>
      <c r="O54" s="57"/>
      <c r="P54" s="57">
        <v>11</v>
      </c>
      <c r="Q54" s="57">
        <v>4</v>
      </c>
      <c r="R54" s="57">
        <v>4</v>
      </c>
      <c r="S54" s="57">
        <v>3</v>
      </c>
      <c r="T54" s="57">
        <v>11</v>
      </c>
      <c r="U54" s="57">
        <v>12</v>
      </c>
      <c r="V54" s="57">
        <v>12</v>
      </c>
    </row>
    <row r="55" spans="1:22" x14ac:dyDescent="0.2">
      <c r="A55" s="57">
        <v>2</v>
      </c>
      <c r="B55" s="57">
        <v>12</v>
      </c>
      <c r="C55" s="57" t="s">
        <v>415</v>
      </c>
      <c r="D55">
        <f t="shared" si="0"/>
        <v>17</v>
      </c>
      <c r="E55">
        <f t="shared" si="1"/>
        <v>11</v>
      </c>
      <c r="F55" s="58">
        <v>8722</v>
      </c>
      <c r="G55" s="57" t="s">
        <v>1</v>
      </c>
      <c r="H55" s="57" t="s">
        <v>141</v>
      </c>
      <c r="I55" s="57" t="s">
        <v>20</v>
      </c>
      <c r="J55" s="57">
        <v>1</v>
      </c>
      <c r="K55" s="57">
        <v>2</v>
      </c>
      <c r="L55" s="57"/>
      <c r="M55" s="57"/>
      <c r="N55" s="57" t="s">
        <v>211</v>
      </c>
      <c r="O55" s="57"/>
      <c r="P55" s="57">
        <v>12</v>
      </c>
      <c r="Q55" s="57">
        <v>4</v>
      </c>
      <c r="R55" s="57">
        <v>4</v>
      </c>
      <c r="S55" s="57">
        <v>4</v>
      </c>
      <c r="T55" s="57">
        <v>12</v>
      </c>
      <c r="U55" s="57">
        <v>14</v>
      </c>
      <c r="V55" s="57">
        <v>12</v>
      </c>
    </row>
    <row r="56" spans="1:22" x14ac:dyDescent="0.2">
      <c r="A56" s="57">
        <v>2</v>
      </c>
      <c r="B56" s="57">
        <v>13</v>
      </c>
      <c r="C56" s="57" t="s">
        <v>416</v>
      </c>
      <c r="D56">
        <f t="shared" si="0"/>
        <v>22</v>
      </c>
      <c r="E56">
        <f t="shared" si="1"/>
        <v>11</v>
      </c>
      <c r="F56" s="58">
        <v>8727</v>
      </c>
      <c r="G56" s="57" t="s">
        <v>22</v>
      </c>
      <c r="H56" s="57" t="s">
        <v>145</v>
      </c>
      <c r="I56" s="57" t="s">
        <v>20</v>
      </c>
      <c r="J56" s="57">
        <v>0</v>
      </c>
      <c r="K56" s="57">
        <v>1</v>
      </c>
      <c r="L56" s="57"/>
      <c r="M56" s="57"/>
      <c r="N56" s="57"/>
      <c r="O56" s="57"/>
      <c r="P56" s="57">
        <v>13</v>
      </c>
      <c r="Q56" s="57">
        <v>4</v>
      </c>
      <c r="R56" s="57">
        <v>4</v>
      </c>
      <c r="S56" s="57">
        <v>5</v>
      </c>
      <c r="T56" s="57">
        <v>12</v>
      </c>
      <c r="U56" s="57">
        <v>15</v>
      </c>
      <c r="V56" s="57">
        <v>12</v>
      </c>
    </row>
    <row r="57" spans="1:22" x14ac:dyDescent="0.2">
      <c r="A57" s="57">
        <v>2</v>
      </c>
      <c r="B57" s="57">
        <v>14</v>
      </c>
      <c r="C57" s="57" t="s">
        <v>417</v>
      </c>
      <c r="D57">
        <f t="shared" si="0"/>
        <v>24</v>
      </c>
      <c r="E57">
        <f t="shared" si="1"/>
        <v>11</v>
      </c>
      <c r="F57" s="58">
        <v>8729</v>
      </c>
      <c r="G57" s="57" t="s">
        <v>22</v>
      </c>
      <c r="H57" s="57" t="s">
        <v>129</v>
      </c>
      <c r="I57" s="57" t="s">
        <v>20</v>
      </c>
      <c r="J57" s="57">
        <v>1</v>
      </c>
      <c r="K57" s="57">
        <v>2</v>
      </c>
      <c r="L57" s="57"/>
      <c r="M57" s="57"/>
      <c r="N57" s="57" t="s">
        <v>46</v>
      </c>
      <c r="O57" s="57"/>
      <c r="P57" s="57">
        <v>14</v>
      </c>
      <c r="Q57" s="57">
        <v>4</v>
      </c>
      <c r="R57" s="57">
        <v>4</v>
      </c>
      <c r="S57" s="57">
        <v>6</v>
      </c>
      <c r="T57" s="57">
        <v>13</v>
      </c>
      <c r="U57" s="57">
        <v>17</v>
      </c>
      <c r="V57" s="57">
        <v>12</v>
      </c>
    </row>
    <row r="58" spans="1:22" x14ac:dyDescent="0.2">
      <c r="A58" s="57">
        <v>2</v>
      </c>
      <c r="B58" s="57">
        <v>15</v>
      </c>
      <c r="C58" s="57" t="s">
        <v>418</v>
      </c>
      <c r="D58">
        <f t="shared" si="0"/>
        <v>1</v>
      </c>
      <c r="E58">
        <f t="shared" si="1"/>
        <v>12</v>
      </c>
      <c r="F58" s="58">
        <v>8736</v>
      </c>
      <c r="G58" s="57" t="s">
        <v>1</v>
      </c>
      <c r="H58" s="57" t="s">
        <v>111</v>
      </c>
      <c r="I58" s="57" t="s">
        <v>20</v>
      </c>
      <c r="J58" s="57">
        <v>0</v>
      </c>
      <c r="K58" s="57">
        <v>1</v>
      </c>
      <c r="L58" s="57"/>
      <c r="M58" s="57"/>
      <c r="N58" s="57"/>
      <c r="O58" s="57"/>
      <c r="P58" s="57">
        <v>15</v>
      </c>
      <c r="Q58" s="57">
        <v>4</v>
      </c>
      <c r="R58" s="57">
        <v>4</v>
      </c>
      <c r="S58" s="57">
        <v>7</v>
      </c>
      <c r="T58" s="57">
        <v>13</v>
      </c>
      <c r="U58" s="57">
        <v>18</v>
      </c>
      <c r="V58" s="57">
        <v>12</v>
      </c>
    </row>
    <row r="59" spans="1:22" x14ac:dyDescent="0.2">
      <c r="A59" s="57">
        <v>2</v>
      </c>
      <c r="B59" s="57">
        <v>16</v>
      </c>
      <c r="C59" s="57" t="s">
        <v>419</v>
      </c>
      <c r="D59">
        <f t="shared" si="0"/>
        <v>8</v>
      </c>
      <c r="E59">
        <f t="shared" si="1"/>
        <v>12</v>
      </c>
      <c r="F59" s="58">
        <v>8743</v>
      </c>
      <c r="G59" s="57" t="s">
        <v>22</v>
      </c>
      <c r="H59" s="57" t="s">
        <v>13</v>
      </c>
      <c r="I59" s="57" t="s">
        <v>20</v>
      </c>
      <c r="J59" s="57">
        <v>2</v>
      </c>
      <c r="K59" s="57">
        <v>5</v>
      </c>
      <c r="L59" s="57"/>
      <c r="M59" s="57"/>
      <c r="N59" s="57" t="s">
        <v>212</v>
      </c>
      <c r="O59" s="57"/>
      <c r="P59" s="57">
        <v>16</v>
      </c>
      <c r="Q59" s="57">
        <v>4</v>
      </c>
      <c r="R59" s="57">
        <v>4</v>
      </c>
      <c r="S59" s="57">
        <v>8</v>
      </c>
      <c r="T59" s="57">
        <v>15</v>
      </c>
      <c r="U59" s="57">
        <v>23</v>
      </c>
      <c r="V59" s="57">
        <v>12</v>
      </c>
    </row>
    <row r="60" spans="1:22" x14ac:dyDescent="0.2">
      <c r="A60" s="57">
        <v>2</v>
      </c>
      <c r="B60" s="57">
        <v>17</v>
      </c>
      <c r="C60" s="57" t="s">
        <v>420</v>
      </c>
      <c r="D60">
        <f t="shared" si="0"/>
        <v>15</v>
      </c>
      <c r="E60">
        <f t="shared" si="1"/>
        <v>12</v>
      </c>
      <c r="F60" s="58">
        <v>8750</v>
      </c>
      <c r="G60" s="57" t="s">
        <v>1</v>
      </c>
      <c r="H60" s="57" t="s">
        <v>139</v>
      </c>
      <c r="I60" s="57" t="s">
        <v>19</v>
      </c>
      <c r="J60" s="57">
        <v>2</v>
      </c>
      <c r="K60" s="57">
        <v>2</v>
      </c>
      <c r="L60" s="57"/>
      <c r="M60" s="57"/>
      <c r="N60" s="57" t="s">
        <v>212</v>
      </c>
      <c r="O60" s="57"/>
      <c r="P60" s="57">
        <v>17</v>
      </c>
      <c r="Q60" s="57">
        <v>4</v>
      </c>
      <c r="R60" s="57">
        <v>5</v>
      </c>
      <c r="S60" s="57">
        <v>8</v>
      </c>
      <c r="T60" s="57">
        <v>17</v>
      </c>
      <c r="U60" s="57">
        <v>25</v>
      </c>
      <c r="V60" s="57">
        <v>13</v>
      </c>
    </row>
    <row r="61" spans="1:22" x14ac:dyDescent="0.2">
      <c r="A61" s="57">
        <v>2</v>
      </c>
      <c r="B61" s="57">
        <v>18</v>
      </c>
      <c r="C61" s="57" t="s">
        <v>421</v>
      </c>
      <c r="D61">
        <f t="shared" si="0"/>
        <v>22</v>
      </c>
      <c r="E61">
        <f t="shared" si="1"/>
        <v>12</v>
      </c>
      <c r="F61" s="58">
        <v>8757</v>
      </c>
      <c r="G61" s="57" t="s">
        <v>22</v>
      </c>
      <c r="H61" s="57" t="s">
        <v>140</v>
      </c>
      <c r="I61" s="57" t="s">
        <v>20</v>
      </c>
      <c r="J61" s="57">
        <v>0</v>
      </c>
      <c r="K61" s="57">
        <v>9</v>
      </c>
      <c r="L61" s="57"/>
      <c r="M61" s="57"/>
      <c r="N61" s="57"/>
      <c r="O61" s="57"/>
      <c r="P61" s="57">
        <v>18</v>
      </c>
      <c r="Q61" s="57">
        <v>4</v>
      </c>
      <c r="R61" s="57">
        <v>5</v>
      </c>
      <c r="S61" s="57">
        <v>9</v>
      </c>
      <c r="T61" s="57">
        <v>17</v>
      </c>
      <c r="U61" s="57">
        <v>34</v>
      </c>
      <c r="V61" s="57">
        <v>13</v>
      </c>
    </row>
    <row r="62" spans="1:22" x14ac:dyDescent="0.2">
      <c r="A62" s="57">
        <v>2</v>
      </c>
      <c r="B62" s="57">
        <v>19</v>
      </c>
      <c r="C62" s="57" t="s">
        <v>422</v>
      </c>
      <c r="D62">
        <f t="shared" si="0"/>
        <v>25</v>
      </c>
      <c r="E62">
        <f t="shared" si="1"/>
        <v>12</v>
      </c>
      <c r="F62" s="58">
        <v>8760</v>
      </c>
      <c r="G62" s="57" t="s">
        <v>1</v>
      </c>
      <c r="H62" s="57" t="s">
        <v>44</v>
      </c>
      <c r="I62" s="57" t="s">
        <v>19</v>
      </c>
      <c r="J62" s="57">
        <v>1</v>
      </c>
      <c r="K62" s="57">
        <v>1</v>
      </c>
      <c r="L62" s="57"/>
      <c r="M62" s="57"/>
      <c r="N62" s="57" t="s">
        <v>46</v>
      </c>
      <c r="O62" s="57"/>
      <c r="P62" s="57">
        <v>19</v>
      </c>
      <c r="Q62" s="57">
        <v>4</v>
      </c>
      <c r="R62" s="57">
        <v>6</v>
      </c>
      <c r="S62" s="57">
        <v>9</v>
      </c>
      <c r="T62" s="57">
        <v>18</v>
      </c>
      <c r="U62" s="57">
        <v>35</v>
      </c>
      <c r="V62" s="57">
        <v>14</v>
      </c>
    </row>
    <row r="63" spans="1:22" x14ac:dyDescent="0.2">
      <c r="A63" s="57">
        <v>2</v>
      </c>
      <c r="B63" s="57">
        <v>20</v>
      </c>
      <c r="C63" s="57" t="s">
        <v>423</v>
      </c>
      <c r="D63">
        <f t="shared" si="0"/>
        <v>26</v>
      </c>
      <c r="E63">
        <f t="shared" si="1"/>
        <v>12</v>
      </c>
      <c r="F63" s="58">
        <v>8761</v>
      </c>
      <c r="G63" s="57" t="s">
        <v>22</v>
      </c>
      <c r="H63" s="57" t="s">
        <v>132</v>
      </c>
      <c r="I63" s="57" t="s">
        <v>20</v>
      </c>
      <c r="J63" s="57">
        <v>0</v>
      </c>
      <c r="K63" s="57">
        <v>2</v>
      </c>
      <c r="L63" s="57"/>
      <c r="M63" s="57"/>
      <c r="N63" s="57"/>
      <c r="O63" s="57"/>
      <c r="P63" s="57">
        <v>20</v>
      </c>
      <c r="Q63" s="57">
        <v>4</v>
      </c>
      <c r="R63" s="57">
        <v>6</v>
      </c>
      <c r="S63" s="57">
        <v>10</v>
      </c>
      <c r="T63" s="57">
        <v>18</v>
      </c>
      <c r="U63" s="57">
        <v>37</v>
      </c>
      <c r="V63" s="57">
        <v>14</v>
      </c>
    </row>
    <row r="64" spans="1:22" x14ac:dyDescent="0.2">
      <c r="A64" s="57">
        <v>2</v>
      </c>
      <c r="B64" s="57">
        <v>21</v>
      </c>
      <c r="C64" s="57" t="s">
        <v>424</v>
      </c>
      <c r="D64">
        <f t="shared" si="0"/>
        <v>29</v>
      </c>
      <c r="E64">
        <f t="shared" si="1"/>
        <v>12</v>
      </c>
      <c r="F64" s="58">
        <v>8764</v>
      </c>
      <c r="G64" s="57" t="s">
        <v>1</v>
      </c>
      <c r="H64" s="57" t="s">
        <v>127</v>
      </c>
      <c r="I64" s="57" t="s">
        <v>19</v>
      </c>
      <c r="J64" s="57">
        <v>0</v>
      </c>
      <c r="K64" s="57">
        <v>0</v>
      </c>
      <c r="L64" s="57"/>
      <c r="M64" s="57"/>
      <c r="N64" s="57"/>
      <c r="O64" s="57"/>
      <c r="P64" s="57">
        <v>21</v>
      </c>
      <c r="Q64" s="57">
        <v>4</v>
      </c>
      <c r="R64" s="57">
        <v>7</v>
      </c>
      <c r="S64" s="57">
        <v>10</v>
      </c>
      <c r="T64" s="57">
        <v>18</v>
      </c>
      <c r="U64" s="57">
        <v>37</v>
      </c>
      <c r="V64" s="57">
        <v>15</v>
      </c>
    </row>
    <row r="65" spans="1:22" x14ac:dyDescent="0.2">
      <c r="A65" s="57">
        <v>2</v>
      </c>
      <c r="B65" s="57">
        <v>22</v>
      </c>
      <c r="C65" s="57" t="s">
        <v>425</v>
      </c>
      <c r="D65">
        <f t="shared" si="0"/>
        <v>5</v>
      </c>
      <c r="E65">
        <f t="shared" si="1"/>
        <v>1</v>
      </c>
      <c r="F65" s="58">
        <v>8771</v>
      </c>
      <c r="G65" s="57" t="s">
        <v>1</v>
      </c>
      <c r="H65" s="57" t="s">
        <v>134</v>
      </c>
      <c r="I65" s="57" t="s">
        <v>19</v>
      </c>
      <c r="J65" s="57">
        <v>1</v>
      </c>
      <c r="K65" s="57">
        <v>1</v>
      </c>
      <c r="L65" s="57"/>
      <c r="M65" s="57"/>
      <c r="N65" s="57" t="s">
        <v>213</v>
      </c>
      <c r="O65" s="57"/>
      <c r="P65" s="57">
        <v>22</v>
      </c>
      <c r="Q65" s="57">
        <v>4</v>
      </c>
      <c r="R65" s="57">
        <v>8</v>
      </c>
      <c r="S65" s="57">
        <v>10</v>
      </c>
      <c r="T65" s="57">
        <v>19</v>
      </c>
      <c r="U65" s="57">
        <v>38</v>
      </c>
      <c r="V65" s="57">
        <v>16</v>
      </c>
    </row>
    <row r="66" spans="1:22" x14ac:dyDescent="0.2">
      <c r="A66" s="57">
        <v>2</v>
      </c>
      <c r="B66" s="57">
        <v>23</v>
      </c>
      <c r="C66" s="57" t="s">
        <v>426</v>
      </c>
      <c r="D66">
        <f t="shared" si="0"/>
        <v>12</v>
      </c>
      <c r="E66">
        <f t="shared" si="1"/>
        <v>1</v>
      </c>
      <c r="F66" s="58">
        <v>8778</v>
      </c>
      <c r="G66" s="57" t="s">
        <v>22</v>
      </c>
      <c r="H66" s="57" t="s">
        <v>123</v>
      </c>
      <c r="I66" s="57" t="s">
        <v>20</v>
      </c>
      <c r="J66" s="57">
        <v>0</v>
      </c>
      <c r="K66" s="57">
        <v>2</v>
      </c>
      <c r="L66" s="57"/>
      <c r="M66" s="57"/>
      <c r="N66" s="57"/>
      <c r="O66" s="57"/>
      <c r="P66" s="57">
        <v>23</v>
      </c>
      <c r="Q66" s="57">
        <v>4</v>
      </c>
      <c r="R66" s="57">
        <v>8</v>
      </c>
      <c r="S66" s="57">
        <v>11</v>
      </c>
      <c r="T66" s="57">
        <v>19</v>
      </c>
      <c r="U66" s="57">
        <v>40</v>
      </c>
      <c r="V66" s="57">
        <v>16</v>
      </c>
    </row>
    <row r="67" spans="1:22" x14ac:dyDescent="0.2">
      <c r="A67" s="57">
        <v>2</v>
      </c>
      <c r="B67" s="57">
        <v>24</v>
      </c>
      <c r="C67" s="57" t="s">
        <v>427</v>
      </c>
      <c r="D67">
        <f t="shared" ref="D67:D130" si="2">DAY(F67)</f>
        <v>19</v>
      </c>
      <c r="E67">
        <f t="shared" ref="E67:E130" si="3">MONTH(F67)</f>
        <v>1</v>
      </c>
      <c r="F67" s="58">
        <v>8785</v>
      </c>
      <c r="G67" s="57" t="s">
        <v>1</v>
      </c>
      <c r="H67" s="57" t="s">
        <v>106</v>
      </c>
      <c r="I67" s="57" t="s">
        <v>20</v>
      </c>
      <c r="J67" s="57">
        <v>1</v>
      </c>
      <c r="K67" s="57">
        <v>3</v>
      </c>
      <c r="L67" s="57"/>
      <c r="M67" s="57"/>
      <c r="N67" s="57" t="s">
        <v>209</v>
      </c>
      <c r="O67" s="57"/>
      <c r="P67" s="57">
        <v>24</v>
      </c>
      <c r="Q67" s="57">
        <v>4</v>
      </c>
      <c r="R67" s="57">
        <v>8</v>
      </c>
      <c r="S67" s="57">
        <v>12</v>
      </c>
      <c r="T67" s="57">
        <v>20</v>
      </c>
      <c r="U67" s="57">
        <v>43</v>
      </c>
      <c r="V67" s="57">
        <v>16</v>
      </c>
    </row>
    <row r="68" spans="1:22" x14ac:dyDescent="0.2">
      <c r="A68" s="57">
        <v>2</v>
      </c>
      <c r="B68" s="57">
        <v>25</v>
      </c>
      <c r="C68" s="57" t="s">
        <v>428</v>
      </c>
      <c r="D68">
        <f t="shared" si="2"/>
        <v>23</v>
      </c>
      <c r="E68">
        <f t="shared" si="3"/>
        <v>1</v>
      </c>
      <c r="F68" s="58">
        <v>8789</v>
      </c>
      <c r="G68" s="57" t="s">
        <v>1</v>
      </c>
      <c r="H68" s="57" t="s">
        <v>144</v>
      </c>
      <c r="I68" s="57" t="s">
        <v>19</v>
      </c>
      <c r="J68" s="57">
        <v>1</v>
      </c>
      <c r="K68" s="57">
        <v>1</v>
      </c>
      <c r="L68" s="57"/>
      <c r="M68" s="57"/>
      <c r="N68" s="57" t="s">
        <v>210</v>
      </c>
      <c r="O68" s="57"/>
      <c r="P68" s="57">
        <v>25</v>
      </c>
      <c r="Q68" s="57">
        <v>4</v>
      </c>
      <c r="R68" s="57">
        <v>9</v>
      </c>
      <c r="S68" s="57">
        <v>12</v>
      </c>
      <c r="T68" s="57">
        <v>21</v>
      </c>
      <c r="U68" s="57">
        <v>44</v>
      </c>
      <c r="V68" s="57">
        <v>17</v>
      </c>
    </row>
    <row r="69" spans="1:22" x14ac:dyDescent="0.2">
      <c r="A69" s="57">
        <v>2</v>
      </c>
      <c r="B69" s="57">
        <v>26</v>
      </c>
      <c r="C69" s="57" t="s">
        <v>429</v>
      </c>
      <c r="D69">
        <f t="shared" si="2"/>
        <v>26</v>
      </c>
      <c r="E69">
        <f t="shared" si="3"/>
        <v>1</v>
      </c>
      <c r="F69" s="58">
        <v>8792</v>
      </c>
      <c r="G69" s="57" t="s">
        <v>22</v>
      </c>
      <c r="H69" s="57" t="s">
        <v>73</v>
      </c>
      <c r="I69" s="57" t="s">
        <v>20</v>
      </c>
      <c r="J69" s="57">
        <v>0</v>
      </c>
      <c r="K69" s="57">
        <v>3</v>
      </c>
      <c r="L69" s="57"/>
      <c r="M69" s="57"/>
      <c r="N69" s="57"/>
      <c r="O69" s="57"/>
      <c r="P69" s="57">
        <v>26</v>
      </c>
      <c r="Q69" s="57">
        <v>4</v>
      </c>
      <c r="R69" s="57">
        <v>9</v>
      </c>
      <c r="S69" s="57">
        <v>13</v>
      </c>
      <c r="T69" s="57">
        <v>21</v>
      </c>
      <c r="U69" s="57">
        <v>47</v>
      </c>
      <c r="V69" s="57">
        <v>17</v>
      </c>
    </row>
    <row r="70" spans="1:22" x14ac:dyDescent="0.2">
      <c r="A70" s="57">
        <v>2</v>
      </c>
      <c r="B70" s="57">
        <v>27</v>
      </c>
      <c r="C70" s="57" t="s">
        <v>430</v>
      </c>
      <c r="D70">
        <f t="shared" si="2"/>
        <v>13</v>
      </c>
      <c r="E70">
        <f t="shared" si="3"/>
        <v>2</v>
      </c>
      <c r="F70" s="58">
        <v>8810</v>
      </c>
      <c r="G70" s="57" t="s">
        <v>1</v>
      </c>
      <c r="H70" s="57" t="s">
        <v>124</v>
      </c>
      <c r="I70" s="57" t="s">
        <v>19</v>
      </c>
      <c r="J70" s="57">
        <v>1</v>
      </c>
      <c r="K70" s="57">
        <v>1</v>
      </c>
      <c r="L70" s="57"/>
      <c r="M70" s="57"/>
      <c r="N70" s="57" t="s">
        <v>211</v>
      </c>
      <c r="O70" s="57"/>
      <c r="P70" s="57">
        <v>27</v>
      </c>
      <c r="Q70" s="57">
        <v>4</v>
      </c>
      <c r="R70" s="57">
        <v>10</v>
      </c>
      <c r="S70" s="57">
        <v>13</v>
      </c>
      <c r="T70" s="57">
        <v>22</v>
      </c>
      <c r="U70" s="57">
        <v>48</v>
      </c>
      <c r="V70" s="57">
        <v>18</v>
      </c>
    </row>
    <row r="71" spans="1:22" x14ac:dyDescent="0.2">
      <c r="A71" s="57">
        <v>2</v>
      </c>
      <c r="B71" s="57">
        <v>28</v>
      </c>
      <c r="C71" s="57" t="s">
        <v>431</v>
      </c>
      <c r="D71">
        <f t="shared" si="2"/>
        <v>16</v>
      </c>
      <c r="E71">
        <f t="shared" si="3"/>
        <v>2</v>
      </c>
      <c r="F71" s="58">
        <v>8813</v>
      </c>
      <c r="G71" s="57" t="s">
        <v>1</v>
      </c>
      <c r="H71" s="57" t="s">
        <v>143</v>
      </c>
      <c r="I71" s="57" t="s">
        <v>18</v>
      </c>
      <c r="J71" s="57">
        <v>2</v>
      </c>
      <c r="K71" s="57">
        <v>0</v>
      </c>
      <c r="L71" s="57"/>
      <c r="M71" s="57"/>
      <c r="N71" s="57" t="s">
        <v>214</v>
      </c>
      <c r="O71" s="57"/>
      <c r="P71" s="57">
        <v>28</v>
      </c>
      <c r="Q71" s="57">
        <v>5</v>
      </c>
      <c r="R71" s="57">
        <v>10</v>
      </c>
      <c r="S71" s="57">
        <v>13</v>
      </c>
      <c r="T71" s="57">
        <v>24</v>
      </c>
      <c r="U71" s="57">
        <v>48</v>
      </c>
      <c r="V71" s="57">
        <v>20</v>
      </c>
    </row>
    <row r="72" spans="1:22" x14ac:dyDescent="0.2">
      <c r="A72" s="57">
        <v>2</v>
      </c>
      <c r="B72" s="57">
        <v>29</v>
      </c>
      <c r="C72" s="57" t="s">
        <v>432</v>
      </c>
      <c r="D72">
        <f t="shared" si="2"/>
        <v>20</v>
      </c>
      <c r="E72">
        <f t="shared" si="3"/>
        <v>2</v>
      </c>
      <c r="F72" s="58">
        <v>8817</v>
      </c>
      <c r="G72" s="57" t="s">
        <v>1</v>
      </c>
      <c r="H72" s="57" t="s">
        <v>153</v>
      </c>
      <c r="I72" s="57" t="s">
        <v>20</v>
      </c>
      <c r="J72" s="57">
        <v>0</v>
      </c>
      <c r="K72" s="57">
        <v>2</v>
      </c>
      <c r="L72" s="57"/>
      <c r="M72" s="57"/>
      <c r="N72" s="57"/>
      <c r="O72" s="57"/>
      <c r="P72" s="57">
        <v>29</v>
      </c>
      <c r="Q72" s="57">
        <v>5</v>
      </c>
      <c r="R72" s="57">
        <v>10</v>
      </c>
      <c r="S72" s="57">
        <v>14</v>
      </c>
      <c r="T72" s="57">
        <v>24</v>
      </c>
      <c r="U72" s="57">
        <v>50</v>
      </c>
      <c r="V72" s="57">
        <v>20</v>
      </c>
    </row>
    <row r="73" spans="1:22" x14ac:dyDescent="0.2">
      <c r="A73" s="57">
        <v>2</v>
      </c>
      <c r="B73" s="57">
        <v>30</v>
      </c>
      <c r="C73" s="57" t="s">
        <v>433</v>
      </c>
      <c r="D73">
        <f t="shared" si="2"/>
        <v>23</v>
      </c>
      <c r="E73">
        <f t="shared" si="3"/>
        <v>2</v>
      </c>
      <c r="F73" s="58">
        <v>8820</v>
      </c>
      <c r="G73" s="57" t="s">
        <v>22</v>
      </c>
      <c r="H73" s="57" t="s">
        <v>136</v>
      </c>
      <c r="I73" s="57" t="s">
        <v>18</v>
      </c>
      <c r="J73" s="57">
        <v>5</v>
      </c>
      <c r="K73" s="57">
        <v>0</v>
      </c>
      <c r="L73" s="57"/>
      <c r="M73" s="57"/>
      <c r="N73" s="57" t="s">
        <v>215</v>
      </c>
      <c r="O73" s="57"/>
      <c r="P73" s="57">
        <v>30</v>
      </c>
      <c r="Q73" s="57">
        <v>6</v>
      </c>
      <c r="R73" s="57">
        <v>10</v>
      </c>
      <c r="S73" s="57">
        <v>14</v>
      </c>
      <c r="T73" s="57">
        <v>29</v>
      </c>
      <c r="U73" s="57">
        <v>50</v>
      </c>
      <c r="V73" s="57">
        <v>22</v>
      </c>
    </row>
    <row r="74" spans="1:22" x14ac:dyDescent="0.2">
      <c r="A74" s="57">
        <v>2</v>
      </c>
      <c r="B74" s="57">
        <v>31</v>
      </c>
      <c r="C74" s="57" t="s">
        <v>434</v>
      </c>
      <c r="D74">
        <f t="shared" si="2"/>
        <v>27</v>
      </c>
      <c r="E74">
        <f t="shared" si="3"/>
        <v>2</v>
      </c>
      <c r="F74" s="58">
        <v>8824</v>
      </c>
      <c r="G74" s="57" t="s">
        <v>1</v>
      </c>
      <c r="H74" s="57" t="s">
        <v>0</v>
      </c>
      <c r="I74" s="57" t="s">
        <v>19</v>
      </c>
      <c r="J74" s="57">
        <v>1</v>
      </c>
      <c r="K74" s="57">
        <v>1</v>
      </c>
      <c r="L74" s="57"/>
      <c r="M74" s="57"/>
      <c r="N74" s="57" t="s">
        <v>35</v>
      </c>
      <c r="O74" s="57"/>
      <c r="P74" s="57">
        <v>31</v>
      </c>
      <c r="Q74" s="57">
        <v>6</v>
      </c>
      <c r="R74" s="57">
        <v>11</v>
      </c>
      <c r="S74" s="57">
        <v>14</v>
      </c>
      <c r="T74" s="57">
        <v>30</v>
      </c>
      <c r="U74" s="57">
        <v>51</v>
      </c>
      <c r="V74" s="57">
        <v>23</v>
      </c>
    </row>
    <row r="75" spans="1:22" x14ac:dyDescent="0.2">
      <c r="A75" s="57">
        <v>2</v>
      </c>
      <c r="B75" s="57">
        <v>32</v>
      </c>
      <c r="C75" s="57" t="s">
        <v>435</v>
      </c>
      <c r="D75">
        <f t="shared" si="2"/>
        <v>6</v>
      </c>
      <c r="E75">
        <f t="shared" si="3"/>
        <v>3</v>
      </c>
      <c r="F75" s="58">
        <v>8832</v>
      </c>
      <c r="G75" s="57" t="s">
        <v>22</v>
      </c>
      <c r="H75" s="57" t="s">
        <v>126</v>
      </c>
      <c r="I75" s="57" t="s">
        <v>18</v>
      </c>
      <c r="J75" s="57">
        <v>3</v>
      </c>
      <c r="K75" s="57">
        <v>0</v>
      </c>
      <c r="L75" s="57"/>
      <c r="M75" s="57"/>
      <c r="N75" s="57" t="s">
        <v>216</v>
      </c>
      <c r="O75" s="57"/>
      <c r="P75" s="57">
        <v>32</v>
      </c>
      <c r="Q75" s="57">
        <v>7</v>
      </c>
      <c r="R75" s="57">
        <v>11</v>
      </c>
      <c r="S75" s="57">
        <v>14</v>
      </c>
      <c r="T75" s="57">
        <v>33</v>
      </c>
      <c r="U75" s="57">
        <v>51</v>
      </c>
      <c r="V75" s="57">
        <v>25</v>
      </c>
    </row>
    <row r="76" spans="1:22" x14ac:dyDescent="0.2">
      <c r="A76" s="57">
        <v>2</v>
      </c>
      <c r="B76" s="57">
        <v>33</v>
      </c>
      <c r="C76" s="57" t="s">
        <v>436</v>
      </c>
      <c r="D76">
        <f t="shared" si="2"/>
        <v>8</v>
      </c>
      <c r="E76">
        <f t="shared" si="3"/>
        <v>3</v>
      </c>
      <c r="F76" s="58">
        <v>8834</v>
      </c>
      <c r="G76" s="57" t="s">
        <v>1</v>
      </c>
      <c r="H76" s="57" t="s">
        <v>121</v>
      </c>
      <c r="I76" s="57" t="s">
        <v>20</v>
      </c>
      <c r="J76" s="57">
        <v>0</v>
      </c>
      <c r="K76" s="57">
        <v>1</v>
      </c>
      <c r="L76" s="57"/>
      <c r="M76" s="57"/>
      <c r="N76" s="57"/>
      <c r="O76" s="57"/>
      <c r="P76" s="57">
        <v>33</v>
      </c>
      <c r="Q76" s="57">
        <v>7</v>
      </c>
      <c r="R76" s="57">
        <v>11</v>
      </c>
      <c r="S76" s="57">
        <v>15</v>
      </c>
      <c r="T76" s="57">
        <v>33</v>
      </c>
      <c r="U76" s="57">
        <v>52</v>
      </c>
      <c r="V76" s="57">
        <v>25</v>
      </c>
    </row>
    <row r="77" spans="1:22" x14ac:dyDescent="0.2">
      <c r="A77" s="57">
        <v>2</v>
      </c>
      <c r="B77" s="57">
        <v>34</v>
      </c>
      <c r="C77" s="57" t="s">
        <v>437</v>
      </c>
      <c r="D77">
        <f t="shared" si="2"/>
        <v>15</v>
      </c>
      <c r="E77">
        <f t="shared" si="3"/>
        <v>3</v>
      </c>
      <c r="F77" s="58">
        <v>8841</v>
      </c>
      <c r="G77" s="57" t="s">
        <v>22</v>
      </c>
      <c r="H77" s="57" t="s">
        <v>131</v>
      </c>
      <c r="I77" s="57" t="s">
        <v>19</v>
      </c>
      <c r="J77" s="57">
        <v>1</v>
      </c>
      <c r="K77" s="57">
        <v>1</v>
      </c>
      <c r="L77" s="57"/>
      <c r="M77" s="57"/>
      <c r="N77" s="57" t="s">
        <v>217</v>
      </c>
      <c r="O77" s="57"/>
      <c r="P77" s="57">
        <v>34</v>
      </c>
      <c r="Q77" s="57">
        <v>7</v>
      </c>
      <c r="R77" s="57">
        <v>12</v>
      </c>
      <c r="S77" s="57">
        <v>15</v>
      </c>
      <c r="T77" s="57">
        <v>34</v>
      </c>
      <c r="U77" s="57">
        <v>53</v>
      </c>
      <c r="V77" s="57">
        <v>26</v>
      </c>
    </row>
    <row r="78" spans="1:22" x14ac:dyDescent="0.2">
      <c r="A78" s="57">
        <v>2</v>
      </c>
      <c r="B78" s="57">
        <v>35</v>
      </c>
      <c r="C78" s="57" t="s">
        <v>438</v>
      </c>
      <c r="D78">
        <f t="shared" si="2"/>
        <v>22</v>
      </c>
      <c r="E78">
        <f t="shared" si="3"/>
        <v>3</v>
      </c>
      <c r="F78" s="58">
        <v>8848</v>
      </c>
      <c r="G78" s="57" t="s">
        <v>1</v>
      </c>
      <c r="H78" s="57" t="s">
        <v>142</v>
      </c>
      <c r="I78" s="57" t="s">
        <v>20</v>
      </c>
      <c r="J78" s="57">
        <v>3</v>
      </c>
      <c r="K78" s="57">
        <v>4</v>
      </c>
      <c r="L78" s="57"/>
      <c r="M78" s="57"/>
      <c r="N78" s="57" t="s">
        <v>218</v>
      </c>
      <c r="O78" s="57"/>
      <c r="P78" s="57">
        <v>35</v>
      </c>
      <c r="Q78" s="57">
        <v>7</v>
      </c>
      <c r="R78" s="57">
        <v>12</v>
      </c>
      <c r="S78" s="57">
        <v>16</v>
      </c>
      <c r="T78" s="57">
        <v>37</v>
      </c>
      <c r="U78" s="57">
        <v>57</v>
      </c>
      <c r="V78" s="57">
        <v>26</v>
      </c>
    </row>
    <row r="79" spans="1:22" x14ac:dyDescent="0.2">
      <c r="A79" s="57">
        <v>2</v>
      </c>
      <c r="B79" s="57">
        <v>36</v>
      </c>
      <c r="C79" s="57" t="s">
        <v>439</v>
      </c>
      <c r="D79">
        <f t="shared" si="2"/>
        <v>5</v>
      </c>
      <c r="E79">
        <f t="shared" si="3"/>
        <v>4</v>
      </c>
      <c r="F79" s="58">
        <v>8862</v>
      </c>
      <c r="G79" s="57" t="s">
        <v>1</v>
      </c>
      <c r="H79" s="57" t="s">
        <v>63</v>
      </c>
      <c r="I79" s="57" t="s">
        <v>18</v>
      </c>
      <c r="J79" s="57">
        <v>3</v>
      </c>
      <c r="K79" s="57">
        <v>1</v>
      </c>
      <c r="L79" s="57"/>
      <c r="M79" s="57"/>
      <c r="N79" s="57" t="s">
        <v>219</v>
      </c>
      <c r="O79" s="57"/>
      <c r="P79" s="57">
        <v>36</v>
      </c>
      <c r="Q79" s="57">
        <v>8</v>
      </c>
      <c r="R79" s="57">
        <v>12</v>
      </c>
      <c r="S79" s="57">
        <v>16</v>
      </c>
      <c r="T79" s="57">
        <v>40</v>
      </c>
      <c r="U79" s="57">
        <v>58</v>
      </c>
      <c r="V79" s="57">
        <v>28</v>
      </c>
    </row>
    <row r="80" spans="1:22" x14ac:dyDescent="0.2">
      <c r="A80" s="57">
        <v>2</v>
      </c>
      <c r="B80" s="57">
        <v>37</v>
      </c>
      <c r="C80" s="57" t="s">
        <v>440</v>
      </c>
      <c r="D80">
        <f t="shared" si="2"/>
        <v>12</v>
      </c>
      <c r="E80">
        <f t="shared" si="3"/>
        <v>4</v>
      </c>
      <c r="F80" s="58">
        <v>8869</v>
      </c>
      <c r="G80" s="57" t="s">
        <v>22</v>
      </c>
      <c r="H80" s="57" t="s">
        <v>128</v>
      </c>
      <c r="I80" s="57" t="s">
        <v>20</v>
      </c>
      <c r="J80" s="57">
        <v>1</v>
      </c>
      <c r="K80" s="57">
        <v>7</v>
      </c>
      <c r="L80" s="57"/>
      <c r="M80" s="57"/>
      <c r="N80" s="57" t="s">
        <v>217</v>
      </c>
      <c r="O80" s="57"/>
      <c r="P80" s="57">
        <v>37</v>
      </c>
      <c r="Q80" s="57">
        <v>8</v>
      </c>
      <c r="R80" s="57">
        <v>12</v>
      </c>
      <c r="S80" s="57">
        <v>17</v>
      </c>
      <c r="T80" s="57">
        <v>41</v>
      </c>
      <c r="U80" s="57">
        <v>65</v>
      </c>
      <c r="V80" s="57">
        <v>28</v>
      </c>
    </row>
    <row r="81" spans="1:22" x14ac:dyDescent="0.2">
      <c r="A81" s="57">
        <v>2</v>
      </c>
      <c r="B81" s="57">
        <v>38</v>
      </c>
      <c r="C81" s="57" t="s">
        <v>441</v>
      </c>
      <c r="D81">
        <f t="shared" si="2"/>
        <v>18</v>
      </c>
      <c r="E81">
        <f t="shared" si="3"/>
        <v>4</v>
      </c>
      <c r="F81" s="58">
        <v>8875</v>
      </c>
      <c r="G81" s="57" t="s">
        <v>22</v>
      </c>
      <c r="H81" s="57" t="s">
        <v>45</v>
      </c>
      <c r="I81" s="57" t="s">
        <v>20</v>
      </c>
      <c r="J81" s="57">
        <v>0</v>
      </c>
      <c r="K81" s="57">
        <v>1</v>
      </c>
      <c r="L81" s="57"/>
      <c r="M81" s="57"/>
      <c r="N81" s="57"/>
      <c r="O81" s="57"/>
      <c r="P81" s="57">
        <v>38</v>
      </c>
      <c r="Q81" s="57">
        <v>8</v>
      </c>
      <c r="R81" s="57">
        <v>12</v>
      </c>
      <c r="S81" s="57">
        <v>18</v>
      </c>
      <c r="T81" s="57">
        <v>41</v>
      </c>
      <c r="U81" s="57">
        <v>66</v>
      </c>
      <c r="V81" s="57">
        <v>28</v>
      </c>
    </row>
    <row r="82" spans="1:22" x14ac:dyDescent="0.2">
      <c r="A82" s="57">
        <v>2</v>
      </c>
      <c r="B82" s="57">
        <v>39</v>
      </c>
      <c r="C82" s="57" t="s">
        <v>442</v>
      </c>
      <c r="D82">
        <f t="shared" si="2"/>
        <v>19</v>
      </c>
      <c r="E82">
        <f t="shared" si="3"/>
        <v>4</v>
      </c>
      <c r="F82" s="58">
        <v>8876</v>
      </c>
      <c r="G82" s="57" t="s">
        <v>1</v>
      </c>
      <c r="H82" s="57" t="s">
        <v>133</v>
      </c>
      <c r="I82" s="57" t="s">
        <v>18</v>
      </c>
      <c r="J82" s="57">
        <v>4</v>
      </c>
      <c r="K82" s="57">
        <v>0</v>
      </c>
      <c r="L82" s="57"/>
      <c r="M82" s="57"/>
      <c r="N82" s="57" t="s">
        <v>220</v>
      </c>
      <c r="O82" s="57"/>
      <c r="P82" s="57">
        <v>39</v>
      </c>
      <c r="Q82" s="57">
        <v>9</v>
      </c>
      <c r="R82" s="57">
        <v>12</v>
      </c>
      <c r="S82" s="57">
        <v>18</v>
      </c>
      <c r="T82" s="57">
        <v>45</v>
      </c>
      <c r="U82" s="57">
        <v>66</v>
      </c>
      <c r="V82" s="57">
        <v>30</v>
      </c>
    </row>
    <row r="83" spans="1:22" x14ac:dyDescent="0.2">
      <c r="A83" s="57">
        <v>2</v>
      </c>
      <c r="B83" s="57">
        <v>40</v>
      </c>
      <c r="C83" s="57" t="s">
        <v>443</v>
      </c>
      <c r="D83">
        <f t="shared" si="2"/>
        <v>22</v>
      </c>
      <c r="E83">
        <f t="shared" si="3"/>
        <v>4</v>
      </c>
      <c r="F83" s="58">
        <v>8879</v>
      </c>
      <c r="G83" s="57" t="s">
        <v>22</v>
      </c>
      <c r="H83" s="57" t="s">
        <v>146</v>
      </c>
      <c r="I83" s="57" t="s">
        <v>19</v>
      </c>
      <c r="J83" s="57">
        <v>0</v>
      </c>
      <c r="K83" s="57">
        <v>0</v>
      </c>
      <c r="L83" s="57"/>
      <c r="M83" s="57"/>
      <c r="N83" s="57"/>
      <c r="O83" s="57"/>
      <c r="P83" s="57">
        <v>40</v>
      </c>
      <c r="Q83" s="57">
        <v>9</v>
      </c>
      <c r="R83" s="57">
        <v>13</v>
      </c>
      <c r="S83" s="57">
        <v>18</v>
      </c>
      <c r="T83" s="57">
        <v>45</v>
      </c>
      <c r="U83" s="57">
        <v>66</v>
      </c>
      <c r="V83" s="57">
        <v>31</v>
      </c>
    </row>
    <row r="84" spans="1:22" x14ac:dyDescent="0.2">
      <c r="A84" s="57">
        <v>2</v>
      </c>
      <c r="B84" s="57">
        <v>41</v>
      </c>
      <c r="C84" s="57" t="s">
        <v>444</v>
      </c>
      <c r="D84">
        <f t="shared" si="2"/>
        <v>26</v>
      </c>
      <c r="E84">
        <f t="shared" si="3"/>
        <v>4</v>
      </c>
      <c r="F84" s="58">
        <v>8883</v>
      </c>
      <c r="G84" s="57" t="s">
        <v>22</v>
      </c>
      <c r="H84" s="57" t="s">
        <v>120</v>
      </c>
      <c r="I84" s="57" t="s">
        <v>20</v>
      </c>
      <c r="J84" s="57">
        <v>1</v>
      </c>
      <c r="K84" s="57">
        <v>5</v>
      </c>
      <c r="L84" s="57"/>
      <c r="M84" s="57"/>
      <c r="N84" s="57" t="s">
        <v>46</v>
      </c>
      <c r="O84" s="57"/>
      <c r="P84" s="57">
        <v>41</v>
      </c>
      <c r="Q84" s="57">
        <v>9</v>
      </c>
      <c r="R84" s="57">
        <v>13</v>
      </c>
      <c r="S84" s="57">
        <v>19</v>
      </c>
      <c r="T84" s="57">
        <v>46</v>
      </c>
      <c r="U84" s="57">
        <v>71</v>
      </c>
      <c r="V84" s="57">
        <v>31</v>
      </c>
    </row>
    <row r="85" spans="1:22" x14ac:dyDescent="0.2">
      <c r="A85" s="57">
        <v>2</v>
      </c>
      <c r="B85" s="57">
        <v>42</v>
      </c>
      <c r="C85" s="57" t="s">
        <v>445</v>
      </c>
      <c r="D85">
        <f t="shared" si="2"/>
        <v>3</v>
      </c>
      <c r="E85">
        <f t="shared" si="3"/>
        <v>5</v>
      </c>
      <c r="F85" s="58">
        <v>8890</v>
      </c>
      <c r="G85" s="57" t="s">
        <v>1</v>
      </c>
      <c r="H85" s="57" t="s">
        <v>130</v>
      </c>
      <c r="I85" s="57" t="s">
        <v>18</v>
      </c>
      <c r="J85" s="57">
        <v>2</v>
      </c>
      <c r="K85" s="57">
        <v>0</v>
      </c>
      <c r="L85" s="57"/>
      <c r="M85" s="57"/>
      <c r="N85" s="57" t="s">
        <v>204</v>
      </c>
      <c r="O85" s="57"/>
      <c r="P85" s="57">
        <v>42</v>
      </c>
      <c r="Q85" s="57">
        <v>10</v>
      </c>
      <c r="R85" s="57">
        <v>13</v>
      </c>
      <c r="S85" s="57">
        <v>19</v>
      </c>
      <c r="T85" s="57">
        <v>48</v>
      </c>
      <c r="U85" s="57">
        <v>71</v>
      </c>
      <c r="V85" s="57">
        <v>33</v>
      </c>
    </row>
    <row r="86" spans="1:22" x14ac:dyDescent="0.2">
      <c r="A86" s="57">
        <v>3</v>
      </c>
      <c r="B86" s="57">
        <v>1</v>
      </c>
      <c r="C86" s="57" t="s">
        <v>446</v>
      </c>
      <c r="D86">
        <f t="shared" si="2"/>
        <v>10</v>
      </c>
      <c r="E86">
        <f t="shared" si="3"/>
        <v>9</v>
      </c>
      <c r="F86" s="58">
        <v>9020</v>
      </c>
      <c r="G86" s="57" t="s">
        <v>1</v>
      </c>
      <c r="H86" s="57" t="s">
        <v>28</v>
      </c>
      <c r="I86" s="57" t="s">
        <v>18</v>
      </c>
      <c r="J86" s="57">
        <v>1</v>
      </c>
      <c r="K86" s="57">
        <v>0</v>
      </c>
      <c r="L86" s="57"/>
      <c r="M86" s="57"/>
      <c r="N86" s="57" t="s">
        <v>67</v>
      </c>
      <c r="O86" s="57"/>
      <c r="P86" s="57">
        <v>1</v>
      </c>
      <c r="Q86" s="57">
        <v>1</v>
      </c>
      <c r="R86" s="57">
        <v>0</v>
      </c>
      <c r="S86" s="57">
        <v>0</v>
      </c>
      <c r="T86" s="57">
        <v>1</v>
      </c>
      <c r="U86" s="57">
        <v>0</v>
      </c>
      <c r="V86" s="57">
        <v>2</v>
      </c>
    </row>
    <row r="87" spans="1:22" x14ac:dyDescent="0.2">
      <c r="A87" s="57">
        <v>3</v>
      </c>
      <c r="B87" s="57">
        <v>2</v>
      </c>
      <c r="C87" s="57" t="s">
        <v>447</v>
      </c>
      <c r="D87">
        <f t="shared" si="2"/>
        <v>13</v>
      </c>
      <c r="E87">
        <f t="shared" si="3"/>
        <v>9</v>
      </c>
      <c r="F87" s="58">
        <v>9023</v>
      </c>
      <c r="G87" s="57" t="s">
        <v>22</v>
      </c>
      <c r="H87" s="57" t="s">
        <v>151</v>
      </c>
      <c r="I87" s="57" t="s">
        <v>20</v>
      </c>
      <c r="J87" s="57">
        <v>0</v>
      </c>
      <c r="K87" s="57">
        <v>5</v>
      </c>
      <c r="L87" s="57"/>
      <c r="M87" s="57"/>
      <c r="N87" s="57"/>
      <c r="O87" s="57"/>
      <c r="P87" s="57">
        <v>2</v>
      </c>
      <c r="Q87" s="57">
        <v>1</v>
      </c>
      <c r="R87" s="57">
        <v>0</v>
      </c>
      <c r="S87" s="57">
        <v>1</v>
      </c>
      <c r="T87" s="57">
        <v>1</v>
      </c>
      <c r="U87" s="57">
        <v>5</v>
      </c>
      <c r="V87" s="57">
        <v>2</v>
      </c>
    </row>
    <row r="88" spans="1:22" x14ac:dyDescent="0.2">
      <c r="A88" s="57">
        <v>3</v>
      </c>
      <c r="B88" s="57">
        <v>3</v>
      </c>
      <c r="C88" s="57" t="s">
        <v>448</v>
      </c>
      <c r="D88">
        <f t="shared" si="2"/>
        <v>24</v>
      </c>
      <c r="E88">
        <f t="shared" si="3"/>
        <v>9</v>
      </c>
      <c r="F88" s="58">
        <v>9034</v>
      </c>
      <c r="G88" s="57" t="s">
        <v>1</v>
      </c>
      <c r="H88" s="57" t="s">
        <v>63</v>
      </c>
      <c r="I88" s="57" t="s">
        <v>18</v>
      </c>
      <c r="J88" s="57">
        <v>2</v>
      </c>
      <c r="K88" s="57">
        <v>0</v>
      </c>
      <c r="L88" s="57"/>
      <c r="M88" s="57"/>
      <c r="N88" s="57" t="s">
        <v>221</v>
      </c>
      <c r="O88" s="57"/>
      <c r="P88" s="57">
        <v>3</v>
      </c>
      <c r="Q88" s="57">
        <v>2</v>
      </c>
      <c r="R88" s="57">
        <v>0</v>
      </c>
      <c r="S88" s="57">
        <v>1</v>
      </c>
      <c r="T88" s="57">
        <v>3</v>
      </c>
      <c r="U88" s="57">
        <v>5</v>
      </c>
      <c r="V88" s="57">
        <v>4</v>
      </c>
    </row>
    <row r="89" spans="1:22" x14ac:dyDescent="0.2">
      <c r="A89" s="57">
        <v>3</v>
      </c>
      <c r="B89" s="57">
        <v>4</v>
      </c>
      <c r="C89" s="57" t="s">
        <v>449</v>
      </c>
      <c r="D89">
        <f t="shared" si="2"/>
        <v>27</v>
      </c>
      <c r="E89">
        <f t="shared" si="3"/>
        <v>9</v>
      </c>
      <c r="F89" s="58">
        <v>9037</v>
      </c>
      <c r="G89" s="57" t="s">
        <v>22</v>
      </c>
      <c r="H89" s="57" t="s">
        <v>157</v>
      </c>
      <c r="I89" s="57" t="s">
        <v>18</v>
      </c>
      <c r="J89" s="57">
        <v>3</v>
      </c>
      <c r="K89" s="57">
        <v>0</v>
      </c>
      <c r="L89" s="57"/>
      <c r="M89" s="57"/>
      <c r="N89" s="57" t="s">
        <v>222</v>
      </c>
      <c r="O89" s="57"/>
      <c r="P89" s="57">
        <v>4</v>
      </c>
      <c r="Q89" s="57">
        <v>3</v>
      </c>
      <c r="R89" s="57">
        <v>0</v>
      </c>
      <c r="S89" s="57">
        <v>1</v>
      </c>
      <c r="T89" s="57">
        <v>6</v>
      </c>
      <c r="U89" s="57">
        <v>5</v>
      </c>
      <c r="V89" s="57">
        <v>6</v>
      </c>
    </row>
    <row r="90" spans="1:22" x14ac:dyDescent="0.2">
      <c r="A90" s="57">
        <v>3</v>
      </c>
      <c r="B90" s="57">
        <v>5</v>
      </c>
      <c r="C90" s="57" t="s">
        <v>450</v>
      </c>
      <c r="D90">
        <f t="shared" si="2"/>
        <v>9</v>
      </c>
      <c r="E90">
        <f t="shared" si="3"/>
        <v>10</v>
      </c>
      <c r="F90" s="58">
        <v>9049</v>
      </c>
      <c r="G90" s="57" t="s">
        <v>22</v>
      </c>
      <c r="H90" s="57" t="s">
        <v>128</v>
      </c>
      <c r="I90" s="57" t="s">
        <v>19</v>
      </c>
      <c r="J90" s="57">
        <v>2</v>
      </c>
      <c r="K90" s="57">
        <v>2</v>
      </c>
      <c r="L90" s="57"/>
      <c r="M90" s="57"/>
      <c r="N90" s="57" t="s">
        <v>223</v>
      </c>
      <c r="O90" s="57"/>
      <c r="P90" s="57">
        <v>5</v>
      </c>
      <c r="Q90" s="57">
        <v>3</v>
      </c>
      <c r="R90" s="57">
        <v>1</v>
      </c>
      <c r="S90" s="57">
        <v>1</v>
      </c>
      <c r="T90" s="57">
        <v>8</v>
      </c>
      <c r="U90" s="57">
        <v>7</v>
      </c>
      <c r="V90" s="57">
        <v>7</v>
      </c>
    </row>
    <row r="91" spans="1:22" x14ac:dyDescent="0.2">
      <c r="A91" s="57">
        <v>3</v>
      </c>
      <c r="B91" s="57">
        <v>6</v>
      </c>
      <c r="C91" s="57" t="s">
        <v>451</v>
      </c>
      <c r="D91">
        <f t="shared" si="2"/>
        <v>11</v>
      </c>
      <c r="E91">
        <f t="shared" si="3"/>
        <v>10</v>
      </c>
      <c r="F91" s="58">
        <v>9051</v>
      </c>
      <c r="G91" s="57" t="s">
        <v>1</v>
      </c>
      <c r="H91" s="57" t="s">
        <v>154</v>
      </c>
      <c r="I91" s="57" t="s">
        <v>19</v>
      </c>
      <c r="J91" s="57">
        <v>1</v>
      </c>
      <c r="K91" s="57">
        <v>1</v>
      </c>
      <c r="L91" s="57"/>
      <c r="M91" s="57"/>
      <c r="N91" s="57" t="s">
        <v>46</v>
      </c>
      <c r="O91" s="57"/>
      <c r="P91" s="57">
        <v>6</v>
      </c>
      <c r="Q91" s="57">
        <v>3</v>
      </c>
      <c r="R91" s="57">
        <v>2</v>
      </c>
      <c r="S91" s="57">
        <v>1</v>
      </c>
      <c r="T91" s="57">
        <v>9</v>
      </c>
      <c r="U91" s="57">
        <v>8</v>
      </c>
      <c r="V91" s="57">
        <v>8</v>
      </c>
    </row>
    <row r="92" spans="1:22" x14ac:dyDescent="0.2">
      <c r="A92" s="57">
        <v>3</v>
      </c>
      <c r="B92" s="57">
        <v>7</v>
      </c>
      <c r="C92" s="57" t="s">
        <v>452</v>
      </c>
      <c r="D92">
        <f t="shared" si="2"/>
        <v>18</v>
      </c>
      <c r="E92">
        <f t="shared" si="3"/>
        <v>10</v>
      </c>
      <c r="F92" s="58">
        <v>9058</v>
      </c>
      <c r="G92" s="57" t="s">
        <v>1</v>
      </c>
      <c r="H92" s="57" t="s">
        <v>44</v>
      </c>
      <c r="I92" s="57" t="s">
        <v>18</v>
      </c>
      <c r="J92" s="57">
        <v>5</v>
      </c>
      <c r="K92" s="57">
        <v>2</v>
      </c>
      <c r="L92" s="57"/>
      <c r="M92" s="57"/>
      <c r="N92" s="57" t="s">
        <v>342</v>
      </c>
      <c r="O92" s="57"/>
      <c r="P92" s="57">
        <v>7</v>
      </c>
      <c r="Q92" s="57">
        <v>4</v>
      </c>
      <c r="R92" s="57">
        <v>2</v>
      </c>
      <c r="S92" s="57">
        <v>1</v>
      </c>
      <c r="T92" s="57">
        <v>14</v>
      </c>
      <c r="U92" s="57">
        <v>10</v>
      </c>
      <c r="V92" s="57">
        <v>10</v>
      </c>
    </row>
    <row r="93" spans="1:22" x14ac:dyDescent="0.2">
      <c r="A93" s="57">
        <v>3</v>
      </c>
      <c r="B93" s="57">
        <v>8</v>
      </c>
      <c r="C93" s="57" t="s">
        <v>453</v>
      </c>
      <c r="D93">
        <f t="shared" si="2"/>
        <v>25</v>
      </c>
      <c r="E93">
        <f t="shared" si="3"/>
        <v>10</v>
      </c>
      <c r="F93" s="58">
        <v>9065</v>
      </c>
      <c r="G93" s="57" t="s">
        <v>22</v>
      </c>
      <c r="H93" s="57" t="s">
        <v>45</v>
      </c>
      <c r="I93" s="57" t="s">
        <v>19</v>
      </c>
      <c r="J93" s="57">
        <v>1</v>
      </c>
      <c r="K93" s="57">
        <v>1</v>
      </c>
      <c r="L93" s="57"/>
      <c r="M93" s="57"/>
      <c r="N93" s="57" t="s">
        <v>67</v>
      </c>
      <c r="O93" s="57"/>
      <c r="P93" s="57">
        <v>8</v>
      </c>
      <c r="Q93" s="57">
        <v>4</v>
      </c>
      <c r="R93" s="57">
        <v>3</v>
      </c>
      <c r="S93" s="57">
        <v>1</v>
      </c>
      <c r="T93" s="57">
        <v>15</v>
      </c>
      <c r="U93" s="57">
        <v>11</v>
      </c>
      <c r="V93" s="57">
        <v>11</v>
      </c>
    </row>
    <row r="94" spans="1:22" x14ac:dyDescent="0.2">
      <c r="A94" s="57">
        <v>3</v>
      </c>
      <c r="B94" s="57">
        <v>9</v>
      </c>
      <c r="C94" s="57" t="s">
        <v>454</v>
      </c>
      <c r="D94">
        <f t="shared" si="2"/>
        <v>1</v>
      </c>
      <c r="E94">
        <f t="shared" si="3"/>
        <v>11</v>
      </c>
      <c r="F94" s="58">
        <v>9072</v>
      </c>
      <c r="G94" s="57" t="s">
        <v>22</v>
      </c>
      <c r="H94" s="57" t="s">
        <v>147</v>
      </c>
      <c r="I94" s="57" t="s">
        <v>19</v>
      </c>
      <c r="J94" s="57">
        <v>1</v>
      </c>
      <c r="K94" s="57">
        <v>1</v>
      </c>
      <c r="L94" s="57"/>
      <c r="M94" s="57"/>
      <c r="N94" s="57" t="s">
        <v>65</v>
      </c>
      <c r="O94" s="57"/>
      <c r="P94" s="57">
        <v>9</v>
      </c>
      <c r="Q94" s="57">
        <v>4</v>
      </c>
      <c r="R94" s="57">
        <v>4</v>
      </c>
      <c r="S94" s="57">
        <v>1</v>
      </c>
      <c r="T94" s="57">
        <v>16</v>
      </c>
      <c r="U94" s="57">
        <v>12</v>
      </c>
      <c r="V94" s="57">
        <v>12</v>
      </c>
    </row>
    <row r="95" spans="1:22" x14ac:dyDescent="0.2">
      <c r="A95" s="57">
        <v>3</v>
      </c>
      <c r="B95" s="57">
        <v>10</v>
      </c>
      <c r="C95" s="57" t="s">
        <v>455</v>
      </c>
      <c r="D95">
        <f t="shared" si="2"/>
        <v>8</v>
      </c>
      <c r="E95">
        <f t="shared" si="3"/>
        <v>11</v>
      </c>
      <c r="F95" s="58">
        <v>9079</v>
      </c>
      <c r="G95" s="57" t="s">
        <v>1</v>
      </c>
      <c r="H95" s="57" t="s">
        <v>66</v>
      </c>
      <c r="I95" s="57" t="s">
        <v>19</v>
      </c>
      <c r="J95" s="57">
        <v>1</v>
      </c>
      <c r="K95" s="57">
        <v>1</v>
      </c>
      <c r="L95" s="57"/>
      <c r="M95" s="57"/>
      <c r="N95" s="57" t="s">
        <v>67</v>
      </c>
      <c r="O95" s="57"/>
      <c r="P95" s="57">
        <v>10</v>
      </c>
      <c r="Q95" s="57">
        <v>4</v>
      </c>
      <c r="R95" s="57">
        <v>5</v>
      </c>
      <c r="S95" s="57">
        <v>1</v>
      </c>
      <c r="T95" s="57">
        <v>17</v>
      </c>
      <c r="U95" s="57">
        <v>13</v>
      </c>
      <c r="V95" s="57">
        <v>13</v>
      </c>
    </row>
    <row r="96" spans="1:22" x14ac:dyDescent="0.2">
      <c r="A96" s="57">
        <v>3</v>
      </c>
      <c r="B96" s="57">
        <v>11</v>
      </c>
      <c r="C96" s="57" t="s">
        <v>456</v>
      </c>
      <c r="D96">
        <f t="shared" si="2"/>
        <v>13</v>
      </c>
      <c r="E96">
        <f t="shared" si="3"/>
        <v>11</v>
      </c>
      <c r="F96" s="58">
        <v>9084</v>
      </c>
      <c r="G96" s="57" t="s">
        <v>22</v>
      </c>
      <c r="H96" s="57" t="s">
        <v>132</v>
      </c>
      <c r="I96" s="57" t="s">
        <v>20</v>
      </c>
      <c r="J96" s="57">
        <v>0</v>
      </c>
      <c r="K96" s="57">
        <v>1</v>
      </c>
      <c r="L96" s="57"/>
      <c r="M96" s="57"/>
      <c r="N96" s="57"/>
      <c r="O96" s="57"/>
      <c r="P96" s="57">
        <v>11</v>
      </c>
      <c r="Q96" s="57">
        <v>4</v>
      </c>
      <c r="R96" s="57">
        <v>5</v>
      </c>
      <c r="S96" s="57">
        <v>2</v>
      </c>
      <c r="T96" s="57">
        <v>17</v>
      </c>
      <c r="U96" s="57">
        <v>14</v>
      </c>
      <c r="V96" s="57">
        <v>13</v>
      </c>
    </row>
    <row r="97" spans="1:22" x14ac:dyDescent="0.2">
      <c r="A97" s="57">
        <v>3</v>
      </c>
      <c r="B97" s="57">
        <v>12</v>
      </c>
      <c r="C97" s="57" t="s">
        <v>457</v>
      </c>
      <c r="D97">
        <f t="shared" si="2"/>
        <v>22</v>
      </c>
      <c r="E97">
        <f t="shared" si="3"/>
        <v>11</v>
      </c>
      <c r="F97" s="58">
        <v>9093</v>
      </c>
      <c r="G97" s="57" t="s">
        <v>1</v>
      </c>
      <c r="H97" s="57" t="s">
        <v>156</v>
      </c>
      <c r="I97" s="57" t="s">
        <v>19</v>
      </c>
      <c r="J97" s="57">
        <v>2</v>
      </c>
      <c r="K97" s="57">
        <v>2</v>
      </c>
      <c r="L97" s="57"/>
      <c r="M97" s="57"/>
      <c r="N97" s="57" t="s">
        <v>224</v>
      </c>
      <c r="O97" s="57"/>
      <c r="P97" s="57">
        <v>12</v>
      </c>
      <c r="Q97" s="57">
        <v>4</v>
      </c>
      <c r="R97" s="57">
        <v>6</v>
      </c>
      <c r="S97" s="57">
        <v>2</v>
      </c>
      <c r="T97" s="57">
        <v>19</v>
      </c>
      <c r="U97" s="57">
        <v>16</v>
      </c>
      <c r="V97" s="57">
        <v>14</v>
      </c>
    </row>
    <row r="98" spans="1:22" x14ac:dyDescent="0.2">
      <c r="A98" s="57">
        <v>3</v>
      </c>
      <c r="B98" s="57">
        <v>13</v>
      </c>
      <c r="C98" s="57" t="s">
        <v>458</v>
      </c>
      <c r="D98">
        <f t="shared" si="2"/>
        <v>6</v>
      </c>
      <c r="E98">
        <f t="shared" si="3"/>
        <v>12</v>
      </c>
      <c r="F98" s="58">
        <v>9107</v>
      </c>
      <c r="G98" s="57" t="s">
        <v>22</v>
      </c>
      <c r="H98" s="57" t="s">
        <v>73</v>
      </c>
      <c r="I98" s="57" t="s">
        <v>20</v>
      </c>
      <c r="J98" s="57">
        <v>0</v>
      </c>
      <c r="K98" s="57">
        <v>3</v>
      </c>
      <c r="L98" s="57"/>
      <c r="M98" s="57"/>
      <c r="N98" s="57"/>
      <c r="O98" s="57"/>
      <c r="P98" s="57">
        <v>13</v>
      </c>
      <c r="Q98" s="57">
        <v>4</v>
      </c>
      <c r="R98" s="57">
        <v>6</v>
      </c>
      <c r="S98" s="57">
        <v>3</v>
      </c>
      <c r="T98" s="57">
        <v>19</v>
      </c>
      <c r="U98" s="57">
        <v>19</v>
      </c>
      <c r="V98" s="57">
        <v>14</v>
      </c>
    </row>
    <row r="99" spans="1:22" x14ac:dyDescent="0.2">
      <c r="A99" s="57">
        <v>3</v>
      </c>
      <c r="B99" s="57">
        <v>14</v>
      </c>
      <c r="C99" s="57" t="s">
        <v>459</v>
      </c>
      <c r="D99">
        <f t="shared" si="2"/>
        <v>17</v>
      </c>
      <c r="E99">
        <f t="shared" si="3"/>
        <v>12</v>
      </c>
      <c r="F99" s="58">
        <v>9118</v>
      </c>
      <c r="G99" s="57" t="s">
        <v>1</v>
      </c>
      <c r="H99" s="57" t="s">
        <v>144</v>
      </c>
      <c r="I99" s="57" t="s">
        <v>18</v>
      </c>
      <c r="J99" s="57">
        <v>1</v>
      </c>
      <c r="K99" s="57">
        <v>0</v>
      </c>
      <c r="L99" s="57"/>
      <c r="M99" s="57"/>
      <c r="N99" s="57" t="s">
        <v>225</v>
      </c>
      <c r="O99" s="57"/>
      <c r="P99" s="57">
        <v>14</v>
      </c>
      <c r="Q99" s="57">
        <v>5</v>
      </c>
      <c r="R99" s="57">
        <v>6</v>
      </c>
      <c r="S99" s="57">
        <v>3</v>
      </c>
      <c r="T99" s="57">
        <v>20</v>
      </c>
      <c r="U99" s="57">
        <v>19</v>
      </c>
      <c r="V99" s="57">
        <v>16</v>
      </c>
    </row>
    <row r="100" spans="1:22" x14ac:dyDescent="0.2">
      <c r="A100" s="57">
        <v>3</v>
      </c>
      <c r="B100" s="57">
        <v>15</v>
      </c>
      <c r="C100" s="57" t="s">
        <v>460</v>
      </c>
      <c r="D100">
        <f t="shared" si="2"/>
        <v>20</v>
      </c>
      <c r="E100">
        <f t="shared" si="3"/>
        <v>12</v>
      </c>
      <c r="F100" s="58">
        <v>9121</v>
      </c>
      <c r="G100" s="57" t="s">
        <v>1</v>
      </c>
      <c r="H100" s="57" t="s">
        <v>141</v>
      </c>
      <c r="I100" s="57" t="s">
        <v>20</v>
      </c>
      <c r="J100" s="57">
        <v>1</v>
      </c>
      <c r="K100" s="57">
        <v>2</v>
      </c>
      <c r="L100" s="57"/>
      <c r="M100" s="57"/>
      <c r="N100" s="57" t="s">
        <v>226</v>
      </c>
      <c r="O100" s="57"/>
      <c r="P100" s="57">
        <v>15</v>
      </c>
      <c r="Q100" s="57">
        <v>5</v>
      </c>
      <c r="R100" s="57">
        <v>6</v>
      </c>
      <c r="S100" s="57">
        <v>4</v>
      </c>
      <c r="T100" s="57">
        <v>21</v>
      </c>
      <c r="U100" s="57">
        <v>21</v>
      </c>
      <c r="V100" s="57">
        <v>16</v>
      </c>
    </row>
    <row r="101" spans="1:22" x14ac:dyDescent="0.2">
      <c r="A101" s="57">
        <v>3</v>
      </c>
      <c r="B101" s="57">
        <v>16</v>
      </c>
      <c r="C101" s="57" t="s">
        <v>461</v>
      </c>
      <c r="D101">
        <f t="shared" si="2"/>
        <v>26</v>
      </c>
      <c r="E101">
        <f t="shared" si="3"/>
        <v>12</v>
      </c>
      <c r="F101" s="58">
        <v>9127</v>
      </c>
      <c r="G101" s="57" t="s">
        <v>1</v>
      </c>
      <c r="H101" s="57" t="s">
        <v>125</v>
      </c>
      <c r="I101" s="57" t="s">
        <v>18</v>
      </c>
      <c r="J101" s="57">
        <v>4</v>
      </c>
      <c r="K101" s="57">
        <v>1</v>
      </c>
      <c r="L101" s="57"/>
      <c r="M101" s="57"/>
      <c r="N101" s="57" t="s">
        <v>227</v>
      </c>
      <c r="O101" s="57"/>
      <c r="P101" s="57">
        <v>16</v>
      </c>
      <c r="Q101" s="57">
        <v>7</v>
      </c>
      <c r="R101" s="57">
        <v>6</v>
      </c>
      <c r="S101" s="57">
        <v>5</v>
      </c>
      <c r="T101" s="57">
        <v>25</v>
      </c>
      <c r="U101" s="57">
        <v>22</v>
      </c>
      <c r="V101" s="57">
        <v>20</v>
      </c>
    </row>
    <row r="102" spans="1:22" x14ac:dyDescent="0.2">
      <c r="A102" s="57">
        <v>3</v>
      </c>
      <c r="B102" s="57">
        <v>17</v>
      </c>
      <c r="C102" s="57" t="s">
        <v>462</v>
      </c>
      <c r="D102">
        <f t="shared" si="2"/>
        <v>27</v>
      </c>
      <c r="E102">
        <f t="shared" si="3"/>
        <v>12</v>
      </c>
      <c r="F102" s="58">
        <v>9128</v>
      </c>
      <c r="G102" s="57" t="s">
        <v>22</v>
      </c>
      <c r="H102" s="57" t="s">
        <v>131</v>
      </c>
      <c r="I102" s="57" t="s">
        <v>18</v>
      </c>
      <c r="J102" s="57">
        <v>4</v>
      </c>
      <c r="K102" s="57">
        <v>2</v>
      </c>
      <c r="L102" s="57"/>
      <c r="M102" s="57"/>
      <c r="N102" s="57" t="s">
        <v>228</v>
      </c>
      <c r="O102" s="57"/>
      <c r="P102" s="57">
        <v>17</v>
      </c>
      <c r="Q102" s="57">
        <v>8</v>
      </c>
      <c r="R102" s="57">
        <v>6</v>
      </c>
      <c r="S102" s="57">
        <v>5</v>
      </c>
      <c r="T102" s="57">
        <v>29</v>
      </c>
      <c r="U102" s="57">
        <v>24</v>
      </c>
      <c r="V102" s="57">
        <v>22</v>
      </c>
    </row>
    <row r="103" spans="1:22" x14ac:dyDescent="0.2">
      <c r="A103" s="57">
        <v>3</v>
      </c>
      <c r="B103" s="57">
        <v>18</v>
      </c>
      <c r="C103" s="57" t="s">
        <v>463</v>
      </c>
      <c r="D103">
        <f t="shared" si="2"/>
        <v>1</v>
      </c>
      <c r="E103">
        <f t="shared" si="3"/>
        <v>1</v>
      </c>
      <c r="F103" s="58">
        <v>9133</v>
      </c>
      <c r="G103" s="57" t="s">
        <v>22</v>
      </c>
      <c r="H103" s="57" t="s">
        <v>122</v>
      </c>
      <c r="I103" s="57" t="s">
        <v>20</v>
      </c>
      <c r="J103" s="57">
        <v>0</v>
      </c>
      <c r="K103" s="57">
        <v>1</v>
      </c>
      <c r="L103" s="57"/>
      <c r="M103" s="57"/>
      <c r="N103" s="57"/>
      <c r="O103" s="57"/>
      <c r="P103" s="57">
        <v>18</v>
      </c>
      <c r="Q103" s="57">
        <v>8</v>
      </c>
      <c r="R103" s="57">
        <v>6</v>
      </c>
      <c r="S103" s="57">
        <v>6</v>
      </c>
      <c r="T103" s="57">
        <v>29</v>
      </c>
      <c r="U103" s="57">
        <v>25</v>
      </c>
      <c r="V103" s="57">
        <v>22</v>
      </c>
    </row>
    <row r="104" spans="1:22" x14ac:dyDescent="0.2">
      <c r="A104" s="57">
        <v>3</v>
      </c>
      <c r="B104" s="57">
        <v>19</v>
      </c>
      <c r="C104" s="57" t="s">
        <v>464</v>
      </c>
      <c r="D104">
        <f t="shared" si="2"/>
        <v>10</v>
      </c>
      <c r="E104">
        <f t="shared" si="3"/>
        <v>1</v>
      </c>
      <c r="F104" s="58">
        <v>9142</v>
      </c>
      <c r="G104" s="57" t="s">
        <v>1</v>
      </c>
      <c r="H104" s="57" t="s">
        <v>130</v>
      </c>
      <c r="I104" s="57" t="s">
        <v>18</v>
      </c>
      <c r="J104" s="57">
        <v>2</v>
      </c>
      <c r="K104" s="57">
        <v>0</v>
      </c>
      <c r="L104" s="57"/>
      <c r="M104" s="57"/>
      <c r="N104" s="57" t="s">
        <v>229</v>
      </c>
      <c r="O104" s="57"/>
      <c r="P104" s="57">
        <v>19</v>
      </c>
      <c r="Q104" s="57">
        <v>8</v>
      </c>
      <c r="R104" s="57">
        <v>7</v>
      </c>
      <c r="S104" s="57">
        <v>6</v>
      </c>
      <c r="T104" s="57">
        <v>31</v>
      </c>
      <c r="U104" s="57">
        <v>25</v>
      </c>
      <c r="V104" s="57">
        <v>23</v>
      </c>
    </row>
    <row r="105" spans="1:22" x14ac:dyDescent="0.2">
      <c r="A105" s="57">
        <v>3</v>
      </c>
      <c r="B105" s="57">
        <v>20</v>
      </c>
      <c r="C105" s="57" t="s">
        <v>465</v>
      </c>
      <c r="D105">
        <f t="shared" si="2"/>
        <v>17</v>
      </c>
      <c r="E105">
        <f t="shared" si="3"/>
        <v>1</v>
      </c>
      <c r="F105" s="58">
        <v>9149</v>
      </c>
      <c r="G105" s="57" t="s">
        <v>1</v>
      </c>
      <c r="H105" s="57" t="s">
        <v>106</v>
      </c>
      <c r="I105" s="57" t="s">
        <v>20</v>
      </c>
      <c r="J105" s="57">
        <v>0</v>
      </c>
      <c r="K105" s="57">
        <v>1</v>
      </c>
      <c r="L105" s="57"/>
      <c r="M105" s="57"/>
      <c r="N105" s="57"/>
      <c r="O105" s="57"/>
      <c r="P105" s="57">
        <v>20</v>
      </c>
      <c r="Q105" s="57">
        <v>9</v>
      </c>
      <c r="R105" s="57">
        <v>7</v>
      </c>
      <c r="S105" s="57">
        <v>6</v>
      </c>
      <c r="T105" s="57">
        <v>31</v>
      </c>
      <c r="U105" s="57">
        <v>26</v>
      </c>
      <c r="V105" s="57">
        <v>25</v>
      </c>
    </row>
    <row r="106" spans="1:22" x14ac:dyDescent="0.2">
      <c r="A106" s="57">
        <v>3</v>
      </c>
      <c r="B106" s="57">
        <v>21</v>
      </c>
      <c r="C106" s="57" t="s">
        <v>466</v>
      </c>
      <c r="D106">
        <f t="shared" si="2"/>
        <v>24</v>
      </c>
      <c r="E106">
        <f t="shared" si="3"/>
        <v>1</v>
      </c>
      <c r="F106" s="58">
        <v>9156</v>
      </c>
      <c r="G106" s="57" t="s">
        <v>22</v>
      </c>
      <c r="H106" s="57" t="s">
        <v>123</v>
      </c>
      <c r="I106" s="57" t="s">
        <v>19</v>
      </c>
      <c r="J106" s="57">
        <v>1</v>
      </c>
      <c r="K106" s="57">
        <v>1</v>
      </c>
      <c r="L106" s="57"/>
      <c r="M106" s="57"/>
      <c r="N106" s="57" t="s">
        <v>230</v>
      </c>
      <c r="O106" s="57"/>
      <c r="P106" s="57">
        <v>21</v>
      </c>
      <c r="Q106" s="57">
        <v>10</v>
      </c>
      <c r="R106" s="57">
        <v>7</v>
      </c>
      <c r="S106" s="57">
        <v>6</v>
      </c>
      <c r="T106" s="57">
        <v>32</v>
      </c>
      <c r="U106" s="57">
        <v>27</v>
      </c>
      <c r="V106" s="57">
        <v>27</v>
      </c>
    </row>
    <row r="107" spans="1:22" x14ac:dyDescent="0.2">
      <c r="A107" s="57">
        <v>3</v>
      </c>
      <c r="B107" s="57">
        <v>22</v>
      </c>
      <c r="C107" s="57" t="s">
        <v>467</v>
      </c>
      <c r="D107">
        <f t="shared" si="2"/>
        <v>31</v>
      </c>
      <c r="E107">
        <f t="shared" si="3"/>
        <v>1</v>
      </c>
      <c r="F107" s="58">
        <v>9163</v>
      </c>
      <c r="G107" s="57" t="s">
        <v>1</v>
      </c>
      <c r="H107" s="57" t="s">
        <v>111</v>
      </c>
      <c r="I107" s="57" t="s">
        <v>18</v>
      </c>
      <c r="J107" s="57">
        <v>2</v>
      </c>
      <c r="K107" s="57">
        <v>1</v>
      </c>
      <c r="L107" s="57"/>
      <c r="M107" s="57"/>
      <c r="N107" s="57" t="s">
        <v>231</v>
      </c>
      <c r="O107" s="57"/>
      <c r="P107" s="57">
        <v>22</v>
      </c>
      <c r="Q107" s="57">
        <v>10</v>
      </c>
      <c r="R107" s="57">
        <v>8</v>
      </c>
      <c r="S107" s="57">
        <v>6</v>
      </c>
      <c r="T107" s="57">
        <v>34</v>
      </c>
      <c r="U107" s="57">
        <v>28</v>
      </c>
      <c r="V107" s="57">
        <v>28</v>
      </c>
    </row>
    <row r="108" spans="1:22" x14ac:dyDescent="0.2">
      <c r="A108" s="57">
        <v>3</v>
      </c>
      <c r="B108" s="57">
        <v>23</v>
      </c>
      <c r="C108" s="57" t="s">
        <v>468</v>
      </c>
      <c r="D108">
        <f t="shared" si="2"/>
        <v>5</v>
      </c>
      <c r="E108">
        <f t="shared" si="3"/>
        <v>2</v>
      </c>
      <c r="F108" s="58">
        <v>9168</v>
      </c>
      <c r="G108" s="57" t="s">
        <v>22</v>
      </c>
      <c r="H108" s="57" t="s">
        <v>120</v>
      </c>
      <c r="I108" s="57" t="s">
        <v>18</v>
      </c>
      <c r="J108" s="57">
        <v>2</v>
      </c>
      <c r="K108" s="57">
        <v>0</v>
      </c>
      <c r="L108" s="57"/>
      <c r="M108" s="57"/>
      <c r="N108" s="57" t="s">
        <v>232</v>
      </c>
      <c r="O108" s="57"/>
      <c r="P108" s="57">
        <v>23</v>
      </c>
      <c r="Q108" s="57">
        <v>10</v>
      </c>
      <c r="R108" s="57">
        <v>8</v>
      </c>
      <c r="S108" s="57">
        <v>7</v>
      </c>
      <c r="T108" s="57">
        <v>36</v>
      </c>
      <c r="U108" s="57">
        <v>28</v>
      </c>
      <c r="V108" s="57">
        <v>28</v>
      </c>
    </row>
    <row r="109" spans="1:22" x14ac:dyDescent="0.2">
      <c r="A109" s="57">
        <v>3</v>
      </c>
      <c r="B109" s="57">
        <v>24</v>
      </c>
      <c r="C109" s="57" t="s">
        <v>469</v>
      </c>
      <c r="D109">
        <f t="shared" si="2"/>
        <v>7</v>
      </c>
      <c r="E109">
        <f t="shared" si="3"/>
        <v>2</v>
      </c>
      <c r="F109" s="58">
        <v>9170</v>
      </c>
      <c r="G109" s="57" t="s">
        <v>22</v>
      </c>
      <c r="H109" s="57" t="s">
        <v>3</v>
      </c>
      <c r="I109" s="57" t="s">
        <v>19</v>
      </c>
      <c r="J109" s="57">
        <v>1</v>
      </c>
      <c r="K109" s="57">
        <v>1</v>
      </c>
      <c r="L109" s="57"/>
      <c r="M109" s="57"/>
      <c r="N109" s="57" t="s">
        <v>67</v>
      </c>
      <c r="O109" s="57"/>
      <c r="P109" s="57">
        <v>24</v>
      </c>
      <c r="Q109" s="57">
        <v>10</v>
      </c>
      <c r="R109" s="57">
        <v>8</v>
      </c>
      <c r="S109" s="57">
        <v>8</v>
      </c>
      <c r="T109" s="57">
        <v>37</v>
      </c>
      <c r="U109" s="57">
        <v>29</v>
      </c>
      <c r="V109" s="57">
        <v>28</v>
      </c>
    </row>
    <row r="110" spans="1:22" x14ac:dyDescent="0.2">
      <c r="A110" s="57">
        <v>3</v>
      </c>
      <c r="B110" s="57">
        <v>25</v>
      </c>
      <c r="C110" s="57" t="s">
        <v>470</v>
      </c>
      <c r="D110">
        <f t="shared" si="2"/>
        <v>14</v>
      </c>
      <c r="E110">
        <f t="shared" si="3"/>
        <v>2</v>
      </c>
      <c r="F110" s="58">
        <v>9177</v>
      </c>
      <c r="G110" s="57" t="s">
        <v>22</v>
      </c>
      <c r="H110" s="57" t="s">
        <v>13</v>
      </c>
      <c r="I110" s="57" t="s">
        <v>20</v>
      </c>
      <c r="J110" s="57">
        <v>0</v>
      </c>
      <c r="K110" s="57">
        <v>2</v>
      </c>
      <c r="L110" s="57"/>
      <c r="M110" s="57"/>
      <c r="N110" s="57"/>
      <c r="O110" s="57"/>
      <c r="P110" s="57">
        <v>25</v>
      </c>
      <c r="Q110" s="57">
        <v>10</v>
      </c>
      <c r="R110" s="57">
        <v>9</v>
      </c>
      <c r="S110" s="57">
        <v>8</v>
      </c>
      <c r="T110" s="57">
        <v>37</v>
      </c>
      <c r="U110" s="57">
        <v>31</v>
      </c>
      <c r="V110" s="57">
        <v>29</v>
      </c>
    </row>
    <row r="111" spans="1:22" x14ac:dyDescent="0.2">
      <c r="A111" s="57">
        <v>3</v>
      </c>
      <c r="B111" s="57">
        <v>26</v>
      </c>
      <c r="C111" s="57" t="s">
        <v>471</v>
      </c>
      <c r="D111">
        <f t="shared" si="2"/>
        <v>18</v>
      </c>
      <c r="E111">
        <f t="shared" si="3"/>
        <v>2</v>
      </c>
      <c r="F111" s="58">
        <v>9181</v>
      </c>
      <c r="G111" s="57" t="s">
        <v>1</v>
      </c>
      <c r="H111" s="57" t="s">
        <v>0</v>
      </c>
      <c r="I111" s="57" t="s">
        <v>20</v>
      </c>
      <c r="J111" s="57">
        <v>0</v>
      </c>
      <c r="K111" s="57">
        <v>3</v>
      </c>
      <c r="L111" s="57"/>
      <c r="M111" s="57"/>
      <c r="N111" s="57"/>
      <c r="O111" s="57"/>
      <c r="P111" s="57">
        <v>26</v>
      </c>
      <c r="Q111" s="57">
        <v>10</v>
      </c>
      <c r="R111" s="57">
        <v>10</v>
      </c>
      <c r="S111" s="57">
        <v>8</v>
      </c>
      <c r="T111" s="57">
        <v>37</v>
      </c>
      <c r="U111" s="57">
        <v>34</v>
      </c>
      <c r="V111" s="57">
        <v>30</v>
      </c>
    </row>
    <row r="112" spans="1:22" x14ac:dyDescent="0.2">
      <c r="A112" s="57">
        <v>3</v>
      </c>
      <c r="B112" s="57">
        <v>27</v>
      </c>
      <c r="C112" s="57" t="s">
        <v>472</v>
      </c>
      <c r="D112">
        <f t="shared" si="2"/>
        <v>21</v>
      </c>
      <c r="E112">
        <f t="shared" si="3"/>
        <v>2</v>
      </c>
      <c r="F112" s="58">
        <v>9184</v>
      </c>
      <c r="G112" s="57" t="s">
        <v>22</v>
      </c>
      <c r="H112" s="57" t="s">
        <v>129</v>
      </c>
      <c r="I112" s="57" t="s">
        <v>19</v>
      </c>
      <c r="J112" s="57">
        <v>1</v>
      </c>
      <c r="K112" s="57">
        <v>1</v>
      </c>
      <c r="L112" s="57"/>
      <c r="M112" s="57"/>
      <c r="N112" s="57" t="s">
        <v>233</v>
      </c>
      <c r="O112" s="57"/>
      <c r="P112" s="57">
        <v>27</v>
      </c>
      <c r="Q112" s="57">
        <v>10</v>
      </c>
      <c r="R112" s="57">
        <v>10</v>
      </c>
      <c r="S112" s="57">
        <v>8</v>
      </c>
      <c r="T112" s="57">
        <v>38</v>
      </c>
      <c r="U112" s="57">
        <v>35</v>
      </c>
      <c r="V112" s="57">
        <v>30</v>
      </c>
    </row>
    <row r="113" spans="1:22" x14ac:dyDescent="0.2">
      <c r="A113" s="57">
        <v>3</v>
      </c>
      <c r="B113" s="57">
        <v>28</v>
      </c>
      <c r="C113" s="57" t="s">
        <v>473</v>
      </c>
      <c r="D113">
        <f t="shared" si="2"/>
        <v>28</v>
      </c>
      <c r="E113">
        <f t="shared" si="3"/>
        <v>2</v>
      </c>
      <c r="F113" s="58">
        <v>9191</v>
      </c>
      <c r="G113" s="57" t="s">
        <v>1</v>
      </c>
      <c r="H113" s="57" t="s">
        <v>121</v>
      </c>
      <c r="I113" s="57" t="s">
        <v>19</v>
      </c>
      <c r="J113" s="57">
        <v>1</v>
      </c>
      <c r="K113" s="57">
        <v>1</v>
      </c>
      <c r="L113" s="57"/>
      <c r="M113" s="57"/>
      <c r="N113" s="57" t="s">
        <v>35</v>
      </c>
      <c r="O113" s="57"/>
      <c r="P113" s="57">
        <v>28</v>
      </c>
      <c r="Q113" s="57">
        <v>10</v>
      </c>
      <c r="R113" s="57">
        <v>10</v>
      </c>
      <c r="S113" s="57">
        <v>8</v>
      </c>
      <c r="T113" s="57">
        <v>39</v>
      </c>
      <c r="U113" s="57">
        <v>36</v>
      </c>
      <c r="V113" s="57">
        <v>30</v>
      </c>
    </row>
    <row r="114" spans="1:22" x14ac:dyDescent="0.2">
      <c r="A114" s="57" t="s">
        <v>361</v>
      </c>
      <c r="B114" s="57">
        <v>1</v>
      </c>
      <c r="C114" s="57" t="s">
        <v>474</v>
      </c>
      <c r="D114">
        <f t="shared" si="2"/>
        <v>5</v>
      </c>
      <c r="E114">
        <f t="shared" si="3"/>
        <v>3</v>
      </c>
      <c r="F114" s="58">
        <v>9196</v>
      </c>
      <c r="G114" s="57" t="s">
        <v>22</v>
      </c>
      <c r="H114" s="57" t="s">
        <v>45</v>
      </c>
      <c r="I114" s="57" t="s">
        <v>20</v>
      </c>
      <c r="J114" s="57">
        <v>2</v>
      </c>
      <c r="K114" s="57">
        <v>4</v>
      </c>
      <c r="L114" s="57"/>
      <c r="M114" s="57"/>
      <c r="N114" s="57" t="s">
        <v>336</v>
      </c>
      <c r="O114" s="57"/>
      <c r="P114" s="57">
        <v>1</v>
      </c>
      <c r="Q114" s="57">
        <v>0</v>
      </c>
      <c r="R114" s="57">
        <v>0</v>
      </c>
      <c r="S114" s="57">
        <v>1</v>
      </c>
      <c r="T114" s="57">
        <v>2</v>
      </c>
      <c r="U114" s="57">
        <v>4</v>
      </c>
      <c r="V114" s="57">
        <v>0</v>
      </c>
    </row>
    <row r="115" spans="1:22" x14ac:dyDescent="0.2">
      <c r="A115" s="57" t="s">
        <v>361</v>
      </c>
      <c r="B115" s="57">
        <v>2</v>
      </c>
      <c r="C115" s="57" t="s">
        <v>475</v>
      </c>
      <c r="D115">
        <f t="shared" si="2"/>
        <v>7</v>
      </c>
      <c r="E115">
        <f t="shared" si="3"/>
        <v>3</v>
      </c>
      <c r="F115" s="58">
        <v>9198</v>
      </c>
      <c r="G115" s="57" t="s">
        <v>22</v>
      </c>
      <c r="H115" s="57" t="s">
        <v>132</v>
      </c>
      <c r="I115" s="57" t="s">
        <v>18</v>
      </c>
      <c r="J115" s="57">
        <v>3</v>
      </c>
      <c r="K115" s="57">
        <v>1</v>
      </c>
      <c r="L115" s="57"/>
      <c r="M115" s="57"/>
      <c r="N115" s="57" t="s">
        <v>337</v>
      </c>
      <c r="O115" s="57"/>
      <c r="P115" s="57">
        <v>2</v>
      </c>
      <c r="Q115" s="57">
        <v>1</v>
      </c>
      <c r="R115" s="57">
        <v>0</v>
      </c>
      <c r="S115" s="57">
        <v>1</v>
      </c>
      <c r="T115" s="57">
        <v>5</v>
      </c>
      <c r="U115" s="57">
        <v>5</v>
      </c>
      <c r="V115" s="57">
        <v>2</v>
      </c>
    </row>
    <row r="116" spans="1:22" x14ac:dyDescent="0.2">
      <c r="A116" s="57" t="s">
        <v>361</v>
      </c>
      <c r="B116" s="57">
        <v>3</v>
      </c>
      <c r="C116" s="57" t="s">
        <v>476</v>
      </c>
      <c r="D116">
        <f t="shared" si="2"/>
        <v>14</v>
      </c>
      <c r="E116">
        <f t="shared" si="3"/>
        <v>3</v>
      </c>
      <c r="F116" s="58">
        <v>9205</v>
      </c>
      <c r="G116" s="57" t="s">
        <v>22</v>
      </c>
      <c r="H116" s="57" t="s">
        <v>157</v>
      </c>
      <c r="I116" s="57" t="s">
        <v>18</v>
      </c>
      <c r="J116" s="57">
        <v>1</v>
      </c>
      <c r="K116" s="57">
        <v>0</v>
      </c>
      <c r="L116" s="57"/>
      <c r="M116" s="57"/>
      <c r="N116" s="57" t="s">
        <v>225</v>
      </c>
      <c r="O116" s="57"/>
      <c r="P116" s="57">
        <v>3</v>
      </c>
      <c r="Q116" s="57">
        <v>2</v>
      </c>
      <c r="R116" s="57">
        <v>0</v>
      </c>
      <c r="S116" s="57">
        <v>1</v>
      </c>
      <c r="T116" s="57">
        <v>6</v>
      </c>
      <c r="U116" s="57">
        <v>5</v>
      </c>
      <c r="V116" s="57">
        <v>4</v>
      </c>
    </row>
    <row r="117" spans="1:22" x14ac:dyDescent="0.2">
      <c r="A117" s="57" t="s">
        <v>361</v>
      </c>
      <c r="B117" s="57">
        <v>4</v>
      </c>
      <c r="C117" s="57" t="s">
        <v>477</v>
      </c>
      <c r="D117">
        <f t="shared" si="2"/>
        <v>21</v>
      </c>
      <c r="E117">
        <f t="shared" si="3"/>
        <v>3</v>
      </c>
      <c r="F117" s="58">
        <v>9212</v>
      </c>
      <c r="G117" s="57" t="s">
        <v>1</v>
      </c>
      <c r="H117" s="57" t="s">
        <v>156</v>
      </c>
      <c r="I117" s="57" t="s">
        <v>18</v>
      </c>
      <c r="J117" s="57">
        <v>2</v>
      </c>
      <c r="K117" s="57">
        <v>0</v>
      </c>
      <c r="L117" s="57"/>
      <c r="M117" s="57"/>
      <c r="N117" s="57" t="s">
        <v>343</v>
      </c>
      <c r="O117" s="57"/>
      <c r="P117" s="57">
        <v>4</v>
      </c>
      <c r="Q117" s="57">
        <v>3</v>
      </c>
      <c r="R117" s="57">
        <v>0</v>
      </c>
      <c r="S117" s="57">
        <v>1</v>
      </c>
      <c r="T117" s="57">
        <v>8</v>
      </c>
      <c r="U117" s="57">
        <v>5</v>
      </c>
      <c r="V117" s="57">
        <v>6</v>
      </c>
    </row>
    <row r="118" spans="1:22" x14ac:dyDescent="0.2">
      <c r="A118" s="57" t="s">
        <v>361</v>
      </c>
      <c r="B118" s="57">
        <v>5</v>
      </c>
      <c r="C118" s="57" t="s">
        <v>478</v>
      </c>
      <c r="D118">
        <f t="shared" si="2"/>
        <v>25</v>
      </c>
      <c r="E118">
        <f t="shared" si="3"/>
        <v>3</v>
      </c>
      <c r="F118" s="58">
        <v>9216</v>
      </c>
      <c r="G118" s="57" t="s">
        <v>1</v>
      </c>
      <c r="H118" s="57" t="s">
        <v>125</v>
      </c>
      <c r="I118" s="57" t="s">
        <v>18</v>
      </c>
      <c r="J118" s="57">
        <v>1</v>
      </c>
      <c r="K118" s="57">
        <v>0</v>
      </c>
      <c r="L118" s="57"/>
      <c r="M118" s="57"/>
      <c r="N118" s="57" t="s">
        <v>338</v>
      </c>
      <c r="O118" s="57"/>
      <c r="P118" s="57">
        <v>5</v>
      </c>
      <c r="Q118" s="57">
        <v>4</v>
      </c>
      <c r="R118" s="57">
        <v>0</v>
      </c>
      <c r="S118" s="57">
        <v>1</v>
      </c>
      <c r="T118" s="57">
        <v>9</v>
      </c>
      <c r="U118" s="57">
        <v>5</v>
      </c>
      <c r="V118" s="57">
        <v>8</v>
      </c>
    </row>
    <row r="119" spans="1:22" x14ac:dyDescent="0.2">
      <c r="A119" s="57" t="s">
        <v>361</v>
      </c>
      <c r="B119" s="57">
        <v>6</v>
      </c>
      <c r="C119" s="57" t="s">
        <v>479</v>
      </c>
      <c r="D119">
        <f t="shared" si="2"/>
        <v>28</v>
      </c>
      <c r="E119">
        <f t="shared" si="3"/>
        <v>3</v>
      </c>
      <c r="F119" s="58">
        <v>9219</v>
      </c>
      <c r="G119" s="57" t="s">
        <v>22</v>
      </c>
      <c r="H119" s="57" t="s">
        <v>123</v>
      </c>
      <c r="I119" s="57" t="s">
        <v>20</v>
      </c>
      <c r="J119" s="57">
        <v>0</v>
      </c>
      <c r="K119" s="57">
        <v>1</v>
      </c>
      <c r="L119" s="57"/>
      <c r="M119" s="57"/>
      <c r="N119" s="57"/>
      <c r="O119" s="57"/>
      <c r="P119" s="57">
        <v>6</v>
      </c>
      <c r="Q119" s="57">
        <v>4</v>
      </c>
      <c r="R119" s="57">
        <v>0</v>
      </c>
      <c r="S119" s="57">
        <v>2</v>
      </c>
      <c r="T119" s="57">
        <v>9</v>
      </c>
      <c r="U119" s="57">
        <v>6</v>
      </c>
      <c r="V119" s="57">
        <v>8</v>
      </c>
    </row>
    <row r="120" spans="1:22" x14ac:dyDescent="0.2">
      <c r="A120" s="57" t="s">
        <v>361</v>
      </c>
      <c r="B120" s="57">
        <v>7</v>
      </c>
      <c r="C120" s="57" t="s">
        <v>480</v>
      </c>
      <c r="D120">
        <f t="shared" si="2"/>
        <v>4</v>
      </c>
      <c r="E120">
        <f t="shared" si="3"/>
        <v>4</v>
      </c>
      <c r="F120" s="58">
        <v>9226</v>
      </c>
      <c r="G120" s="57" t="s">
        <v>22</v>
      </c>
      <c r="H120" s="57" t="s">
        <v>129</v>
      </c>
      <c r="I120" s="57" t="s">
        <v>20</v>
      </c>
      <c r="J120" s="57">
        <v>0</v>
      </c>
      <c r="K120" s="57">
        <v>1</v>
      </c>
      <c r="L120" s="57"/>
      <c r="M120" s="57"/>
      <c r="N120" s="57"/>
      <c r="O120" s="57"/>
      <c r="P120" s="57">
        <v>7</v>
      </c>
      <c r="Q120" s="57">
        <v>4</v>
      </c>
      <c r="R120" s="57">
        <v>0</v>
      </c>
      <c r="S120" s="57">
        <v>3</v>
      </c>
      <c r="T120" s="57">
        <v>9</v>
      </c>
      <c r="U120" s="57">
        <v>7</v>
      </c>
      <c r="V120" s="57">
        <v>8</v>
      </c>
    </row>
    <row r="121" spans="1:22" x14ac:dyDescent="0.2">
      <c r="A121" s="57" t="s">
        <v>361</v>
      </c>
      <c r="B121" s="57">
        <v>8</v>
      </c>
      <c r="C121" s="57" t="s">
        <v>481</v>
      </c>
      <c r="D121">
        <f t="shared" si="2"/>
        <v>11</v>
      </c>
      <c r="E121">
        <f t="shared" si="3"/>
        <v>4</v>
      </c>
      <c r="F121" s="58">
        <v>9233</v>
      </c>
      <c r="G121" s="57" t="s">
        <v>1</v>
      </c>
      <c r="H121" s="57" t="s">
        <v>66</v>
      </c>
      <c r="I121" s="57" t="s">
        <v>19</v>
      </c>
      <c r="J121" s="57">
        <v>2</v>
      </c>
      <c r="K121" s="57">
        <v>2</v>
      </c>
      <c r="L121" s="57"/>
      <c r="M121" s="57"/>
      <c r="N121" s="57" t="s">
        <v>339</v>
      </c>
      <c r="O121" s="57"/>
      <c r="P121" s="57">
        <v>8</v>
      </c>
      <c r="Q121" s="57">
        <v>4</v>
      </c>
      <c r="R121" s="57">
        <v>1</v>
      </c>
      <c r="S121" s="57">
        <v>3</v>
      </c>
      <c r="T121" s="57">
        <v>11</v>
      </c>
      <c r="U121" s="57">
        <v>9</v>
      </c>
      <c r="V121" s="57">
        <v>9</v>
      </c>
    </row>
    <row r="122" spans="1:22" x14ac:dyDescent="0.2">
      <c r="A122" s="57" t="s">
        <v>361</v>
      </c>
      <c r="B122" s="57">
        <v>9</v>
      </c>
      <c r="C122" s="57" t="s">
        <v>482</v>
      </c>
      <c r="D122">
        <f t="shared" si="2"/>
        <v>13</v>
      </c>
      <c r="E122">
        <f t="shared" si="3"/>
        <v>4</v>
      </c>
      <c r="F122" s="58">
        <v>9235</v>
      </c>
      <c r="G122" s="57" t="s">
        <v>22</v>
      </c>
      <c r="H122" s="57" t="s">
        <v>122</v>
      </c>
      <c r="I122" s="57" t="s">
        <v>18</v>
      </c>
      <c r="J122" s="57">
        <v>3</v>
      </c>
      <c r="K122" s="57">
        <v>1</v>
      </c>
      <c r="L122" s="57"/>
      <c r="M122" s="57"/>
      <c r="N122" s="57" t="s">
        <v>344</v>
      </c>
      <c r="O122" s="57"/>
      <c r="P122" s="57">
        <v>9</v>
      </c>
      <c r="Q122" s="57">
        <v>5</v>
      </c>
      <c r="R122" s="57">
        <v>1</v>
      </c>
      <c r="S122" s="57">
        <v>3</v>
      </c>
      <c r="T122" s="57">
        <v>14</v>
      </c>
      <c r="U122" s="57">
        <v>10</v>
      </c>
      <c r="V122" s="57">
        <v>11</v>
      </c>
    </row>
    <row r="123" spans="1:22" x14ac:dyDescent="0.2">
      <c r="A123" s="57" t="s">
        <v>361</v>
      </c>
      <c r="B123" s="57">
        <v>10</v>
      </c>
      <c r="C123" s="57" t="s">
        <v>483</v>
      </c>
      <c r="D123">
        <f t="shared" si="2"/>
        <v>18</v>
      </c>
      <c r="E123">
        <f t="shared" si="3"/>
        <v>4</v>
      </c>
      <c r="F123" s="58">
        <v>9240</v>
      </c>
      <c r="G123" s="57" t="s">
        <v>22</v>
      </c>
      <c r="H123" s="57" t="s">
        <v>131</v>
      </c>
      <c r="I123" s="57" t="s">
        <v>20</v>
      </c>
      <c r="J123" s="57">
        <v>1</v>
      </c>
      <c r="K123" s="57">
        <v>6</v>
      </c>
      <c r="L123" s="57"/>
      <c r="M123" s="57"/>
      <c r="N123" s="57" t="s">
        <v>67</v>
      </c>
      <c r="O123" s="57"/>
      <c r="P123" s="57">
        <v>10</v>
      </c>
      <c r="Q123" s="57">
        <v>5</v>
      </c>
      <c r="R123" s="57">
        <v>1</v>
      </c>
      <c r="S123" s="57">
        <v>4</v>
      </c>
      <c r="T123" s="57">
        <v>15</v>
      </c>
      <c r="U123" s="57">
        <v>16</v>
      </c>
      <c r="V123" s="57">
        <v>11</v>
      </c>
    </row>
    <row r="124" spans="1:22" x14ac:dyDescent="0.2">
      <c r="A124" s="57" t="s">
        <v>361</v>
      </c>
      <c r="B124" s="57">
        <v>11</v>
      </c>
      <c r="C124" s="57" t="s">
        <v>484</v>
      </c>
      <c r="D124">
        <f t="shared" si="2"/>
        <v>22</v>
      </c>
      <c r="E124">
        <f t="shared" si="3"/>
        <v>4</v>
      </c>
      <c r="F124" s="58">
        <v>9244</v>
      </c>
      <c r="G124" s="57" t="s">
        <v>1</v>
      </c>
      <c r="H124" s="57" t="s">
        <v>144</v>
      </c>
      <c r="I124" s="57" t="s">
        <v>18</v>
      </c>
      <c r="J124" s="57">
        <v>2</v>
      </c>
      <c r="K124" s="57">
        <v>0</v>
      </c>
      <c r="L124" s="57"/>
      <c r="M124" s="57"/>
      <c r="N124" s="57" t="s">
        <v>340</v>
      </c>
      <c r="O124" s="57"/>
      <c r="P124" s="57">
        <v>11</v>
      </c>
      <c r="Q124" s="57">
        <v>6</v>
      </c>
      <c r="R124" s="57">
        <v>1</v>
      </c>
      <c r="S124" s="57">
        <v>4</v>
      </c>
      <c r="T124" s="57">
        <v>17</v>
      </c>
      <c r="U124" s="57">
        <v>16</v>
      </c>
      <c r="V124" s="57">
        <v>13</v>
      </c>
    </row>
    <row r="125" spans="1:22" x14ac:dyDescent="0.2">
      <c r="A125" s="57" t="s">
        <v>361</v>
      </c>
      <c r="B125" s="57">
        <v>12</v>
      </c>
      <c r="C125" s="57" t="s">
        <v>485</v>
      </c>
      <c r="D125">
        <f t="shared" si="2"/>
        <v>25</v>
      </c>
      <c r="E125">
        <f t="shared" si="3"/>
        <v>4</v>
      </c>
      <c r="F125" s="58">
        <v>9247</v>
      </c>
      <c r="G125" s="57" t="s">
        <v>1</v>
      </c>
      <c r="H125" s="57" t="s">
        <v>141</v>
      </c>
      <c r="I125" s="57" t="s">
        <v>19</v>
      </c>
      <c r="J125" s="57">
        <v>1</v>
      </c>
      <c r="K125" s="57">
        <v>1</v>
      </c>
      <c r="L125" s="57"/>
      <c r="M125" s="57"/>
      <c r="N125" s="57" t="s">
        <v>230</v>
      </c>
      <c r="O125" s="57"/>
      <c r="P125" s="57">
        <v>12</v>
      </c>
      <c r="Q125" s="57">
        <v>6</v>
      </c>
      <c r="R125" s="57">
        <v>2</v>
      </c>
      <c r="S125" s="57">
        <v>4</v>
      </c>
      <c r="T125" s="57">
        <v>18</v>
      </c>
      <c r="U125" s="57">
        <v>17</v>
      </c>
      <c r="V125" s="57">
        <v>14</v>
      </c>
    </row>
    <row r="126" spans="1:22" x14ac:dyDescent="0.2">
      <c r="A126" s="57" t="s">
        <v>361</v>
      </c>
      <c r="B126" s="57">
        <v>13</v>
      </c>
      <c r="C126" s="57" t="s">
        <v>486</v>
      </c>
      <c r="D126">
        <f t="shared" si="2"/>
        <v>29</v>
      </c>
      <c r="E126">
        <f t="shared" si="3"/>
        <v>4</v>
      </c>
      <c r="F126" s="58">
        <v>9251</v>
      </c>
      <c r="G126" s="57" t="s">
        <v>1</v>
      </c>
      <c r="H126" s="57" t="s">
        <v>130</v>
      </c>
      <c r="I126" s="57" t="s">
        <v>19</v>
      </c>
      <c r="J126" s="57">
        <v>0</v>
      </c>
      <c r="K126" s="57">
        <v>0</v>
      </c>
      <c r="L126" s="57"/>
      <c r="M126" s="57"/>
      <c r="N126" s="57"/>
      <c r="O126" s="57"/>
      <c r="P126" s="57">
        <v>13</v>
      </c>
      <c r="Q126" s="57">
        <v>6</v>
      </c>
      <c r="R126" s="57">
        <v>3</v>
      </c>
      <c r="S126" s="57">
        <v>4</v>
      </c>
      <c r="T126" s="57">
        <v>18</v>
      </c>
      <c r="U126" s="57">
        <v>17</v>
      </c>
      <c r="V126" s="57">
        <v>15</v>
      </c>
    </row>
    <row r="127" spans="1:22" x14ac:dyDescent="0.2">
      <c r="A127" s="57" t="s">
        <v>361</v>
      </c>
      <c r="B127" s="57">
        <v>14</v>
      </c>
      <c r="C127" s="57" t="s">
        <v>487</v>
      </c>
      <c r="D127">
        <f t="shared" si="2"/>
        <v>2</v>
      </c>
      <c r="E127">
        <f t="shared" si="3"/>
        <v>5</v>
      </c>
      <c r="F127" s="58">
        <v>9254</v>
      </c>
      <c r="G127" s="57" t="s">
        <v>1</v>
      </c>
      <c r="H127" s="57" t="s">
        <v>44</v>
      </c>
      <c r="I127" s="57" t="s">
        <v>18</v>
      </c>
      <c r="J127" s="57">
        <v>3</v>
      </c>
      <c r="K127" s="57">
        <v>1</v>
      </c>
      <c r="L127" s="57"/>
      <c r="M127" s="57"/>
      <c r="N127" s="57" t="s">
        <v>341</v>
      </c>
      <c r="O127" s="57"/>
      <c r="P127" s="57">
        <v>14</v>
      </c>
      <c r="Q127" s="57">
        <v>7</v>
      </c>
      <c r="R127" s="57">
        <v>3</v>
      </c>
      <c r="S127" s="57">
        <v>4</v>
      </c>
      <c r="T127" s="57">
        <v>21</v>
      </c>
      <c r="U127" s="57">
        <v>18</v>
      </c>
      <c r="V127" s="57">
        <v>17</v>
      </c>
    </row>
    <row r="128" spans="1:22" x14ac:dyDescent="0.2">
      <c r="A128" s="57">
        <v>4</v>
      </c>
      <c r="B128" s="57">
        <v>1</v>
      </c>
      <c r="C128" s="57" t="s">
        <v>488</v>
      </c>
      <c r="D128">
        <f t="shared" si="2"/>
        <v>29</v>
      </c>
      <c r="E128">
        <f t="shared" si="3"/>
        <v>8</v>
      </c>
      <c r="F128" s="58">
        <v>9373</v>
      </c>
      <c r="G128" s="57" t="s">
        <v>1</v>
      </c>
      <c r="H128" s="57" t="s">
        <v>121</v>
      </c>
      <c r="I128" s="57" t="s">
        <v>19</v>
      </c>
      <c r="J128" s="57">
        <v>1</v>
      </c>
      <c r="K128" s="57">
        <v>1</v>
      </c>
      <c r="L128" s="57"/>
      <c r="M128" s="57"/>
      <c r="N128" s="57" t="s">
        <v>234</v>
      </c>
      <c r="O128" s="57"/>
      <c r="P128" s="57">
        <v>1</v>
      </c>
      <c r="Q128" s="57">
        <v>0</v>
      </c>
      <c r="R128" s="57">
        <v>1</v>
      </c>
      <c r="S128" s="57">
        <v>0</v>
      </c>
      <c r="T128" s="57">
        <v>1</v>
      </c>
      <c r="U128" s="57">
        <v>1</v>
      </c>
      <c r="V128" s="57">
        <v>1</v>
      </c>
    </row>
    <row r="129" spans="1:22" x14ac:dyDescent="0.2">
      <c r="A129" s="57">
        <v>4</v>
      </c>
      <c r="B129" s="57">
        <v>2</v>
      </c>
      <c r="C129" s="57" t="s">
        <v>489</v>
      </c>
      <c r="D129">
        <f t="shared" si="2"/>
        <v>31</v>
      </c>
      <c r="E129">
        <f t="shared" si="3"/>
        <v>8</v>
      </c>
      <c r="F129" s="58">
        <v>9375</v>
      </c>
      <c r="G129" s="57" t="s">
        <v>22</v>
      </c>
      <c r="H129" s="57" t="s">
        <v>128</v>
      </c>
      <c r="I129" s="57" t="s">
        <v>20</v>
      </c>
      <c r="J129" s="57">
        <v>1</v>
      </c>
      <c r="K129" s="57">
        <v>3</v>
      </c>
      <c r="L129" s="57"/>
      <c r="M129" s="57"/>
      <c r="N129" s="57" t="s">
        <v>234</v>
      </c>
      <c r="O129" s="57"/>
      <c r="P129" s="57">
        <v>2</v>
      </c>
      <c r="Q129" s="57">
        <v>0</v>
      </c>
      <c r="R129" s="57">
        <v>1</v>
      </c>
      <c r="S129" s="57">
        <v>1</v>
      </c>
      <c r="T129" s="57">
        <v>2</v>
      </c>
      <c r="U129" s="57">
        <v>4</v>
      </c>
      <c r="V129" s="57">
        <v>1</v>
      </c>
    </row>
    <row r="130" spans="1:22" x14ac:dyDescent="0.2">
      <c r="A130" s="57">
        <v>4</v>
      </c>
      <c r="B130" s="57">
        <v>3</v>
      </c>
      <c r="C130" s="57" t="s">
        <v>490</v>
      </c>
      <c r="D130">
        <f t="shared" si="2"/>
        <v>5</v>
      </c>
      <c r="E130">
        <f t="shared" si="3"/>
        <v>9</v>
      </c>
      <c r="F130" s="58">
        <v>9380</v>
      </c>
      <c r="G130" s="57" t="s">
        <v>22</v>
      </c>
      <c r="H130" s="57" t="s">
        <v>165</v>
      </c>
      <c r="I130" s="57" t="s">
        <v>20</v>
      </c>
      <c r="J130" s="57">
        <v>1</v>
      </c>
      <c r="K130" s="57">
        <v>5</v>
      </c>
      <c r="L130" s="57"/>
      <c r="M130" s="57"/>
      <c r="N130" s="57" t="s">
        <v>34</v>
      </c>
      <c r="O130" s="57"/>
      <c r="P130" s="57">
        <v>3</v>
      </c>
      <c r="Q130" s="57">
        <v>0</v>
      </c>
      <c r="R130" s="57">
        <v>1</v>
      </c>
      <c r="S130" s="57">
        <v>2</v>
      </c>
      <c r="T130" s="57">
        <v>3</v>
      </c>
      <c r="U130" s="57">
        <v>9</v>
      </c>
      <c r="V130" s="57">
        <v>1</v>
      </c>
    </row>
    <row r="131" spans="1:22" x14ac:dyDescent="0.2">
      <c r="A131" s="57">
        <v>4</v>
      </c>
      <c r="B131" s="57">
        <v>4</v>
      </c>
      <c r="C131" s="57" t="s">
        <v>491</v>
      </c>
      <c r="D131">
        <f t="shared" ref="D131:D194" si="4">DAY(F131)</f>
        <v>9</v>
      </c>
      <c r="E131">
        <f t="shared" ref="E131:E194" si="5">MONTH(F131)</f>
        <v>9</v>
      </c>
      <c r="F131" s="58">
        <v>9384</v>
      </c>
      <c r="G131" s="57" t="s">
        <v>1</v>
      </c>
      <c r="H131" s="57" t="s">
        <v>63</v>
      </c>
      <c r="I131" s="57" t="s">
        <v>20</v>
      </c>
      <c r="J131" s="57">
        <v>1</v>
      </c>
      <c r="K131" s="57">
        <v>2</v>
      </c>
      <c r="L131" s="57"/>
      <c r="M131" s="57"/>
      <c r="N131" s="57" t="s">
        <v>234</v>
      </c>
      <c r="O131" s="57"/>
      <c r="P131" s="57">
        <v>4</v>
      </c>
      <c r="Q131" s="57">
        <v>0</v>
      </c>
      <c r="R131" s="57">
        <v>1</v>
      </c>
      <c r="S131" s="57">
        <v>3</v>
      </c>
      <c r="T131" s="57">
        <v>4</v>
      </c>
      <c r="U131" s="57">
        <v>11</v>
      </c>
      <c r="V131" s="57">
        <v>1</v>
      </c>
    </row>
    <row r="132" spans="1:22" x14ac:dyDescent="0.2">
      <c r="A132" s="57">
        <v>4</v>
      </c>
      <c r="B132" s="57">
        <v>5</v>
      </c>
      <c r="C132" s="57" t="s">
        <v>492</v>
      </c>
      <c r="D132">
        <f t="shared" si="4"/>
        <v>12</v>
      </c>
      <c r="E132">
        <f t="shared" si="5"/>
        <v>9</v>
      </c>
      <c r="F132" s="58">
        <v>9387</v>
      </c>
      <c r="G132" s="57" t="s">
        <v>22</v>
      </c>
      <c r="H132" s="57" t="s">
        <v>120</v>
      </c>
      <c r="I132" s="57" t="s">
        <v>20</v>
      </c>
      <c r="J132" s="57">
        <v>0</v>
      </c>
      <c r="K132" s="57">
        <v>3</v>
      </c>
      <c r="L132" s="57"/>
      <c r="M132" s="57"/>
      <c r="N132" s="57"/>
      <c r="O132" s="57"/>
      <c r="P132" s="57">
        <v>5</v>
      </c>
      <c r="Q132" s="57">
        <v>0</v>
      </c>
      <c r="R132" s="57">
        <v>1</v>
      </c>
      <c r="S132" s="57">
        <v>4</v>
      </c>
      <c r="T132" s="57">
        <v>4</v>
      </c>
      <c r="U132" s="57">
        <v>14</v>
      </c>
      <c r="V132" s="57">
        <v>1</v>
      </c>
    </row>
    <row r="133" spans="1:22" x14ac:dyDescent="0.2">
      <c r="A133" s="57">
        <v>4</v>
      </c>
      <c r="B133" s="57">
        <v>6</v>
      </c>
      <c r="C133" s="57" t="s">
        <v>493</v>
      </c>
      <c r="D133">
        <f t="shared" si="4"/>
        <v>16</v>
      </c>
      <c r="E133">
        <f t="shared" si="5"/>
        <v>9</v>
      </c>
      <c r="F133" s="58">
        <v>9391</v>
      </c>
      <c r="G133" s="57" t="s">
        <v>22</v>
      </c>
      <c r="H133" s="57" t="s">
        <v>73</v>
      </c>
      <c r="I133" s="57" t="s">
        <v>20</v>
      </c>
      <c r="J133" s="57">
        <v>0</v>
      </c>
      <c r="K133" s="57">
        <v>1</v>
      </c>
      <c r="L133" s="57"/>
      <c r="M133" s="57"/>
      <c r="N133" s="57"/>
      <c r="O133" s="57"/>
      <c r="P133" s="57">
        <v>6</v>
      </c>
      <c r="Q133" s="57">
        <v>0</v>
      </c>
      <c r="R133" s="57">
        <v>1</v>
      </c>
      <c r="S133" s="57">
        <v>5</v>
      </c>
      <c r="T133" s="57">
        <v>4</v>
      </c>
      <c r="U133" s="57">
        <v>15</v>
      </c>
      <c r="V133" s="57">
        <v>1</v>
      </c>
    </row>
    <row r="134" spans="1:22" x14ac:dyDescent="0.2">
      <c r="A134" s="57">
        <v>4</v>
      </c>
      <c r="B134" s="57">
        <v>7</v>
      </c>
      <c r="C134" s="57" t="s">
        <v>494</v>
      </c>
      <c r="D134">
        <f t="shared" si="4"/>
        <v>26</v>
      </c>
      <c r="E134">
        <f t="shared" si="5"/>
        <v>9</v>
      </c>
      <c r="F134" s="58">
        <v>9401</v>
      </c>
      <c r="G134" s="57" t="s">
        <v>1</v>
      </c>
      <c r="H134" s="57" t="s">
        <v>95</v>
      </c>
      <c r="I134" s="57" t="s">
        <v>18</v>
      </c>
      <c r="J134" s="57">
        <v>6</v>
      </c>
      <c r="K134" s="57">
        <v>0</v>
      </c>
      <c r="L134" s="57"/>
      <c r="M134" s="57"/>
      <c r="N134" s="57" t="s">
        <v>235</v>
      </c>
      <c r="O134" s="57"/>
      <c r="P134" s="57">
        <v>7</v>
      </c>
      <c r="Q134" s="57">
        <v>1</v>
      </c>
      <c r="R134" s="57">
        <v>1</v>
      </c>
      <c r="S134" s="57">
        <v>5</v>
      </c>
      <c r="T134" s="57">
        <v>10</v>
      </c>
      <c r="U134" s="57">
        <v>15</v>
      </c>
      <c r="V134" s="57">
        <v>3</v>
      </c>
    </row>
    <row r="135" spans="1:22" x14ac:dyDescent="0.2">
      <c r="A135" s="57">
        <v>4</v>
      </c>
      <c r="B135" s="57">
        <v>8</v>
      </c>
      <c r="C135" s="57" t="s">
        <v>495</v>
      </c>
      <c r="D135">
        <f t="shared" si="4"/>
        <v>8</v>
      </c>
      <c r="E135">
        <f t="shared" si="5"/>
        <v>10</v>
      </c>
      <c r="F135" s="58">
        <v>9413</v>
      </c>
      <c r="G135" s="57" t="s">
        <v>22</v>
      </c>
      <c r="H135" s="57" t="s">
        <v>129</v>
      </c>
      <c r="I135" s="57" t="s">
        <v>18</v>
      </c>
      <c r="J135" s="57">
        <v>2</v>
      </c>
      <c r="K135" s="57">
        <v>1</v>
      </c>
      <c r="L135" s="57"/>
      <c r="M135" s="57"/>
      <c r="N135" s="57" t="s">
        <v>236</v>
      </c>
      <c r="O135" s="57"/>
      <c r="P135" s="57">
        <v>8</v>
      </c>
      <c r="Q135" s="57">
        <v>2</v>
      </c>
      <c r="R135" s="57">
        <v>1</v>
      </c>
      <c r="S135" s="57">
        <v>5</v>
      </c>
      <c r="T135" s="57">
        <v>12</v>
      </c>
      <c r="U135" s="57">
        <v>16</v>
      </c>
      <c r="V135" s="57">
        <v>5</v>
      </c>
    </row>
    <row r="136" spans="1:22" x14ac:dyDescent="0.2">
      <c r="A136" s="57">
        <v>4</v>
      </c>
      <c r="B136" s="57">
        <v>9</v>
      </c>
      <c r="C136" s="57" t="s">
        <v>496</v>
      </c>
      <c r="D136">
        <f t="shared" si="4"/>
        <v>10</v>
      </c>
      <c r="E136">
        <f t="shared" si="5"/>
        <v>10</v>
      </c>
      <c r="F136" s="58">
        <v>9415</v>
      </c>
      <c r="G136" s="57" t="s">
        <v>1</v>
      </c>
      <c r="H136" s="57" t="s">
        <v>158</v>
      </c>
      <c r="I136" s="57" t="s">
        <v>18</v>
      </c>
      <c r="J136" s="57">
        <v>2</v>
      </c>
      <c r="K136" s="57">
        <v>0</v>
      </c>
      <c r="L136" s="57"/>
      <c r="M136" s="57"/>
      <c r="N136" s="57" t="s">
        <v>355</v>
      </c>
      <c r="O136" s="57"/>
      <c r="P136" s="57">
        <v>9</v>
      </c>
      <c r="Q136" s="57">
        <v>3</v>
      </c>
      <c r="R136" s="57">
        <v>1</v>
      </c>
      <c r="S136" s="57">
        <v>5</v>
      </c>
      <c r="T136" s="57">
        <v>14</v>
      </c>
      <c r="U136" s="57">
        <v>16</v>
      </c>
      <c r="V136" s="57">
        <v>7</v>
      </c>
    </row>
    <row r="137" spans="1:22" x14ac:dyDescent="0.2">
      <c r="A137" s="57">
        <v>4</v>
      </c>
      <c r="B137" s="57">
        <v>10</v>
      </c>
      <c r="C137" s="57" t="s">
        <v>497</v>
      </c>
      <c r="D137">
        <f t="shared" si="4"/>
        <v>24</v>
      </c>
      <c r="E137">
        <f t="shared" si="5"/>
        <v>10</v>
      </c>
      <c r="F137" s="58">
        <v>9429</v>
      </c>
      <c r="G137" s="57" t="s">
        <v>22</v>
      </c>
      <c r="H137" s="57" t="s">
        <v>167</v>
      </c>
      <c r="I137" s="57" t="s">
        <v>114</v>
      </c>
      <c r="J137" s="57">
        <v>3</v>
      </c>
      <c r="K137" s="57">
        <v>5</v>
      </c>
      <c r="L137" s="57"/>
      <c r="M137" s="57"/>
      <c r="N137" s="57" t="s">
        <v>356</v>
      </c>
      <c r="O137" s="57"/>
      <c r="P137" s="57">
        <v>10</v>
      </c>
      <c r="Q137" s="57">
        <v>3</v>
      </c>
      <c r="R137" s="57">
        <v>1</v>
      </c>
      <c r="S137" s="57">
        <v>6</v>
      </c>
      <c r="T137" s="57">
        <v>17</v>
      </c>
      <c r="U137" s="57">
        <v>21</v>
      </c>
      <c r="V137" s="57">
        <v>7</v>
      </c>
    </row>
    <row r="138" spans="1:22" x14ac:dyDescent="0.2">
      <c r="A138" s="57">
        <v>4</v>
      </c>
      <c r="B138" s="57">
        <v>11</v>
      </c>
      <c r="C138" s="57" t="s">
        <v>498</v>
      </c>
      <c r="D138">
        <f t="shared" si="4"/>
        <v>7</v>
      </c>
      <c r="E138">
        <f t="shared" si="5"/>
        <v>11</v>
      </c>
      <c r="F138" s="58">
        <v>9443</v>
      </c>
      <c r="G138" s="57" t="s">
        <v>1</v>
      </c>
      <c r="H138" s="57" t="s">
        <v>169</v>
      </c>
      <c r="I138" s="57" t="s">
        <v>18</v>
      </c>
      <c r="J138" s="57">
        <v>3</v>
      </c>
      <c r="K138" s="57">
        <v>0</v>
      </c>
      <c r="L138" s="57"/>
      <c r="M138" s="57"/>
      <c r="N138" s="57" t="s">
        <v>237</v>
      </c>
      <c r="O138" s="57"/>
      <c r="P138" s="57">
        <v>11</v>
      </c>
      <c r="Q138" s="57">
        <v>4</v>
      </c>
      <c r="R138" s="57">
        <v>1</v>
      </c>
      <c r="S138" s="57">
        <v>6</v>
      </c>
      <c r="T138" s="57">
        <v>20</v>
      </c>
      <c r="U138" s="57">
        <v>21</v>
      </c>
      <c r="V138" s="57">
        <v>9</v>
      </c>
    </row>
    <row r="139" spans="1:22" x14ac:dyDescent="0.2">
      <c r="A139" s="57">
        <v>4</v>
      </c>
      <c r="B139" s="57">
        <v>12</v>
      </c>
      <c r="C139" s="57" t="s">
        <v>499</v>
      </c>
      <c r="D139">
        <f t="shared" si="4"/>
        <v>14</v>
      </c>
      <c r="E139">
        <f t="shared" si="5"/>
        <v>11</v>
      </c>
      <c r="F139" s="58">
        <v>9450</v>
      </c>
      <c r="G139" s="57" t="s">
        <v>1</v>
      </c>
      <c r="H139" s="57" t="s">
        <v>156</v>
      </c>
      <c r="I139" s="57" t="s">
        <v>19</v>
      </c>
      <c r="J139" s="57">
        <v>2</v>
      </c>
      <c r="K139" s="57">
        <v>2</v>
      </c>
      <c r="L139" s="57"/>
      <c r="M139" s="57"/>
      <c r="N139" s="57" t="s">
        <v>238</v>
      </c>
      <c r="O139" s="57"/>
      <c r="P139" s="57">
        <v>12</v>
      </c>
      <c r="Q139" s="57">
        <v>4</v>
      </c>
      <c r="R139" s="57">
        <v>2</v>
      </c>
      <c r="S139" s="57">
        <v>6</v>
      </c>
      <c r="T139" s="57">
        <v>22</v>
      </c>
      <c r="U139" s="57">
        <v>23</v>
      </c>
      <c r="V139" s="57">
        <v>10</v>
      </c>
    </row>
    <row r="140" spans="1:22" x14ac:dyDescent="0.2">
      <c r="A140" s="57">
        <v>4</v>
      </c>
      <c r="B140" s="57">
        <v>13</v>
      </c>
      <c r="C140" s="57" t="s">
        <v>500</v>
      </c>
      <c r="D140">
        <f t="shared" si="4"/>
        <v>21</v>
      </c>
      <c r="E140">
        <f t="shared" si="5"/>
        <v>11</v>
      </c>
      <c r="F140" s="58">
        <v>9457</v>
      </c>
      <c r="G140" s="57" t="s">
        <v>22</v>
      </c>
      <c r="H140" s="57" t="s">
        <v>72</v>
      </c>
      <c r="I140" s="57" t="s">
        <v>20</v>
      </c>
      <c r="J140" s="57">
        <v>1</v>
      </c>
      <c r="K140" s="57">
        <v>5</v>
      </c>
      <c r="L140" s="57"/>
      <c r="M140" s="57"/>
      <c r="N140" s="57" t="s">
        <v>239</v>
      </c>
      <c r="O140" s="57"/>
      <c r="P140" s="57">
        <v>13</v>
      </c>
      <c r="Q140" s="57">
        <v>4</v>
      </c>
      <c r="R140" s="57">
        <v>2</v>
      </c>
      <c r="S140" s="57">
        <v>7</v>
      </c>
      <c r="T140" s="57">
        <v>23</v>
      </c>
      <c r="U140" s="57">
        <v>28</v>
      </c>
      <c r="V140" s="57">
        <v>10</v>
      </c>
    </row>
    <row r="141" spans="1:22" x14ac:dyDescent="0.2">
      <c r="A141" s="57">
        <v>4</v>
      </c>
      <c r="B141" s="57">
        <v>14</v>
      </c>
      <c r="C141" s="57" t="s">
        <v>501</v>
      </c>
      <c r="D141">
        <f t="shared" si="4"/>
        <v>28</v>
      </c>
      <c r="E141">
        <f t="shared" si="5"/>
        <v>11</v>
      </c>
      <c r="F141" s="58">
        <v>9464</v>
      </c>
      <c r="G141" s="57" t="s">
        <v>1</v>
      </c>
      <c r="H141" s="57" t="s">
        <v>159</v>
      </c>
      <c r="I141" s="57" t="s">
        <v>19</v>
      </c>
      <c r="J141" s="57">
        <v>2</v>
      </c>
      <c r="K141" s="57">
        <v>2</v>
      </c>
      <c r="L141" s="57"/>
      <c r="M141" s="57"/>
      <c r="N141" s="57" t="s">
        <v>240</v>
      </c>
      <c r="O141" s="57"/>
      <c r="P141" s="57">
        <v>14</v>
      </c>
      <c r="Q141" s="57">
        <v>4</v>
      </c>
      <c r="R141" s="57">
        <v>3</v>
      </c>
      <c r="S141" s="57">
        <v>7</v>
      </c>
      <c r="T141" s="57">
        <v>25</v>
      </c>
      <c r="U141" s="57">
        <v>30</v>
      </c>
      <c r="V141" s="57">
        <v>11</v>
      </c>
    </row>
    <row r="142" spans="1:22" x14ac:dyDescent="0.2">
      <c r="A142" s="57">
        <v>4</v>
      </c>
      <c r="B142" s="57">
        <v>15</v>
      </c>
      <c r="C142" s="57" t="s">
        <v>502</v>
      </c>
      <c r="D142">
        <f t="shared" si="4"/>
        <v>5</v>
      </c>
      <c r="E142">
        <f t="shared" si="5"/>
        <v>12</v>
      </c>
      <c r="F142" s="58">
        <v>9471</v>
      </c>
      <c r="G142" s="57" t="s">
        <v>22</v>
      </c>
      <c r="H142" s="57" t="s">
        <v>163</v>
      </c>
      <c r="I142" s="57" t="s">
        <v>18</v>
      </c>
      <c r="J142" s="57">
        <v>5</v>
      </c>
      <c r="K142" s="57">
        <v>3</v>
      </c>
      <c r="L142" s="57"/>
      <c r="M142" s="57"/>
      <c r="N142" s="57" t="s">
        <v>243</v>
      </c>
      <c r="O142" s="57"/>
      <c r="P142" s="57">
        <v>15</v>
      </c>
      <c r="Q142" s="57">
        <v>5</v>
      </c>
      <c r="R142" s="57">
        <v>3</v>
      </c>
      <c r="S142" s="57">
        <v>7</v>
      </c>
      <c r="T142" s="57">
        <v>30</v>
      </c>
      <c r="U142" s="57">
        <v>33</v>
      </c>
      <c r="V142" s="57">
        <v>13</v>
      </c>
    </row>
    <row r="143" spans="1:22" x14ac:dyDescent="0.2">
      <c r="A143" s="57">
        <v>4</v>
      </c>
      <c r="B143" s="57">
        <v>16</v>
      </c>
      <c r="C143" s="57" t="s">
        <v>503</v>
      </c>
      <c r="D143">
        <f t="shared" si="4"/>
        <v>12</v>
      </c>
      <c r="E143">
        <f t="shared" si="5"/>
        <v>12</v>
      </c>
      <c r="F143" s="58">
        <v>9478</v>
      </c>
      <c r="G143" s="57" t="s">
        <v>1</v>
      </c>
      <c r="H143" s="57" t="s">
        <v>28</v>
      </c>
      <c r="I143" s="57" t="s">
        <v>19</v>
      </c>
      <c r="J143" s="57">
        <v>1</v>
      </c>
      <c r="K143" s="57">
        <v>1</v>
      </c>
      <c r="L143" s="57"/>
      <c r="M143" s="57"/>
      <c r="N143" s="57" t="s">
        <v>241</v>
      </c>
      <c r="O143" s="57"/>
      <c r="P143" s="57">
        <v>16</v>
      </c>
      <c r="Q143" s="57">
        <v>5</v>
      </c>
      <c r="R143" s="57">
        <v>4</v>
      </c>
      <c r="S143" s="57">
        <v>9</v>
      </c>
      <c r="T143" s="57">
        <v>31</v>
      </c>
      <c r="U143" s="57">
        <v>34</v>
      </c>
      <c r="V143" s="57">
        <v>14</v>
      </c>
    </row>
    <row r="144" spans="1:22" x14ac:dyDescent="0.2">
      <c r="A144" s="57">
        <v>4</v>
      </c>
      <c r="B144" s="57">
        <v>17</v>
      </c>
      <c r="C144" s="57" t="s">
        <v>504</v>
      </c>
      <c r="D144">
        <f t="shared" si="4"/>
        <v>19</v>
      </c>
      <c r="E144">
        <f t="shared" si="5"/>
        <v>12</v>
      </c>
      <c r="F144" s="58">
        <v>9485</v>
      </c>
      <c r="G144" s="57" t="s">
        <v>22</v>
      </c>
      <c r="H144" s="57" t="s">
        <v>3</v>
      </c>
      <c r="I144" s="57" t="s">
        <v>20</v>
      </c>
      <c r="J144" s="57">
        <v>1</v>
      </c>
      <c r="K144" s="57">
        <v>2</v>
      </c>
      <c r="L144" s="57"/>
      <c r="M144" s="57"/>
      <c r="N144" s="57" t="s">
        <v>242</v>
      </c>
      <c r="O144" s="57"/>
      <c r="P144" s="57">
        <v>17</v>
      </c>
      <c r="Q144" s="57">
        <v>6</v>
      </c>
      <c r="R144" s="57">
        <v>4</v>
      </c>
      <c r="S144" s="57">
        <v>9</v>
      </c>
      <c r="T144" s="57">
        <v>32</v>
      </c>
      <c r="U144" s="57">
        <v>36</v>
      </c>
      <c r="V144" s="57">
        <v>16</v>
      </c>
    </row>
    <row r="145" spans="1:22" x14ac:dyDescent="0.2">
      <c r="A145" s="57">
        <v>4</v>
      </c>
      <c r="B145" s="57">
        <v>18</v>
      </c>
      <c r="C145" s="57" t="s">
        <v>505</v>
      </c>
      <c r="D145">
        <f t="shared" si="4"/>
        <v>25</v>
      </c>
      <c r="E145">
        <f t="shared" si="5"/>
        <v>12</v>
      </c>
      <c r="F145" s="58">
        <v>9491</v>
      </c>
      <c r="G145" s="57" t="s">
        <v>22</v>
      </c>
      <c r="H145" s="57" t="s">
        <v>132</v>
      </c>
      <c r="I145" s="57" t="s">
        <v>20</v>
      </c>
      <c r="J145" s="57">
        <v>0</v>
      </c>
      <c r="K145" s="57">
        <v>2</v>
      </c>
      <c r="L145" s="57"/>
      <c r="M145" s="57"/>
      <c r="N145" s="57"/>
      <c r="O145" s="57"/>
      <c r="P145" s="57">
        <v>18</v>
      </c>
      <c r="Q145" s="57">
        <v>6</v>
      </c>
      <c r="R145" s="57">
        <v>4</v>
      </c>
      <c r="S145" s="57">
        <v>10</v>
      </c>
      <c r="T145" s="57">
        <v>32</v>
      </c>
      <c r="U145" s="57">
        <v>38</v>
      </c>
      <c r="V145" s="57">
        <v>16</v>
      </c>
    </row>
    <row r="146" spans="1:22" x14ac:dyDescent="0.2">
      <c r="A146" s="57">
        <v>4</v>
      </c>
      <c r="B146" s="57">
        <v>19</v>
      </c>
      <c r="C146" s="57" t="s">
        <v>506</v>
      </c>
      <c r="D146">
        <f t="shared" si="4"/>
        <v>26</v>
      </c>
      <c r="E146">
        <f t="shared" si="5"/>
        <v>12</v>
      </c>
      <c r="F146" s="58">
        <v>9492</v>
      </c>
      <c r="G146" s="57" t="s">
        <v>1</v>
      </c>
      <c r="H146" s="57" t="s">
        <v>44</v>
      </c>
      <c r="I146" s="57" t="s">
        <v>18</v>
      </c>
      <c r="J146" s="57">
        <v>2</v>
      </c>
      <c r="K146" s="57">
        <v>1</v>
      </c>
      <c r="L146" s="57"/>
      <c r="M146" s="57"/>
      <c r="N146" s="57" t="s">
        <v>244</v>
      </c>
      <c r="O146" s="57"/>
      <c r="P146" s="57">
        <v>19</v>
      </c>
      <c r="Q146" s="57">
        <v>6</v>
      </c>
      <c r="R146" s="57">
        <v>4</v>
      </c>
      <c r="S146" s="57">
        <v>11</v>
      </c>
      <c r="T146" s="57">
        <v>34</v>
      </c>
      <c r="U146" s="57">
        <v>39</v>
      </c>
      <c r="V146" s="57">
        <v>16</v>
      </c>
    </row>
    <row r="147" spans="1:22" x14ac:dyDescent="0.2">
      <c r="A147" s="57">
        <v>4</v>
      </c>
      <c r="B147" s="57">
        <v>20</v>
      </c>
      <c r="C147" s="57" t="s">
        <v>507</v>
      </c>
      <c r="D147">
        <f t="shared" si="4"/>
        <v>1</v>
      </c>
      <c r="E147">
        <f t="shared" si="5"/>
        <v>1</v>
      </c>
      <c r="F147" s="58">
        <v>9498</v>
      </c>
      <c r="G147" s="57" t="s">
        <v>22</v>
      </c>
      <c r="H147" s="57" t="s">
        <v>45</v>
      </c>
      <c r="I147" s="57" t="s">
        <v>20</v>
      </c>
      <c r="J147" s="57">
        <v>1</v>
      </c>
      <c r="K147" s="57">
        <v>3</v>
      </c>
      <c r="L147" s="57"/>
      <c r="M147" s="57"/>
      <c r="N147" s="57" t="s">
        <v>241</v>
      </c>
      <c r="O147" s="57"/>
      <c r="P147" s="57">
        <v>20</v>
      </c>
      <c r="Q147" s="57">
        <v>6</v>
      </c>
      <c r="R147" s="57">
        <v>5</v>
      </c>
      <c r="S147" s="57">
        <v>11</v>
      </c>
      <c r="T147" s="57">
        <v>35</v>
      </c>
      <c r="U147" s="57">
        <v>42</v>
      </c>
      <c r="V147" s="57">
        <v>17</v>
      </c>
    </row>
    <row r="148" spans="1:22" x14ac:dyDescent="0.2">
      <c r="A148" s="57">
        <v>4</v>
      </c>
      <c r="B148" s="57">
        <v>21</v>
      </c>
      <c r="C148" s="57" t="s">
        <v>508</v>
      </c>
      <c r="D148">
        <f t="shared" si="4"/>
        <v>2</v>
      </c>
      <c r="E148">
        <f t="shared" si="5"/>
        <v>1</v>
      </c>
      <c r="F148" s="58">
        <v>9499</v>
      </c>
      <c r="G148" s="57" t="s">
        <v>1</v>
      </c>
      <c r="H148" s="57" t="s">
        <v>160</v>
      </c>
      <c r="I148" s="57" t="s">
        <v>20</v>
      </c>
      <c r="J148" s="57">
        <v>2</v>
      </c>
      <c r="K148" s="57">
        <v>4</v>
      </c>
      <c r="L148" s="57"/>
      <c r="M148" s="57"/>
      <c r="N148" s="57" t="s">
        <v>245</v>
      </c>
      <c r="O148" s="57"/>
      <c r="P148" s="57">
        <v>21</v>
      </c>
      <c r="Q148" s="57">
        <v>6</v>
      </c>
      <c r="R148" s="57">
        <v>6</v>
      </c>
      <c r="S148" s="57">
        <v>11</v>
      </c>
      <c r="T148" s="57">
        <v>37</v>
      </c>
      <c r="U148" s="57">
        <v>46</v>
      </c>
      <c r="V148" s="57">
        <v>18</v>
      </c>
    </row>
    <row r="149" spans="1:22" x14ac:dyDescent="0.2">
      <c r="A149" s="57">
        <v>4</v>
      </c>
      <c r="B149" s="57">
        <v>22</v>
      </c>
      <c r="C149" s="57" t="s">
        <v>509</v>
      </c>
      <c r="D149">
        <f t="shared" si="4"/>
        <v>9</v>
      </c>
      <c r="E149">
        <f t="shared" si="5"/>
        <v>1</v>
      </c>
      <c r="F149" s="58">
        <v>9506</v>
      </c>
      <c r="G149" s="57" t="s">
        <v>22</v>
      </c>
      <c r="H149" s="57" t="s">
        <v>164</v>
      </c>
      <c r="I149" s="57" t="s">
        <v>19</v>
      </c>
      <c r="J149" s="57">
        <v>1</v>
      </c>
      <c r="K149" s="57">
        <v>1</v>
      </c>
      <c r="L149" s="57"/>
      <c r="M149" s="57"/>
      <c r="N149" s="57" t="s">
        <v>242</v>
      </c>
      <c r="O149" s="57"/>
      <c r="P149" s="57">
        <v>22</v>
      </c>
      <c r="Q149" s="57">
        <v>7</v>
      </c>
      <c r="R149" s="57">
        <v>6</v>
      </c>
      <c r="S149" s="57">
        <v>11</v>
      </c>
      <c r="T149" s="57">
        <v>38</v>
      </c>
      <c r="U149" s="57">
        <v>47</v>
      </c>
      <c r="V149" s="57">
        <v>20</v>
      </c>
    </row>
    <row r="150" spans="1:22" x14ac:dyDescent="0.2">
      <c r="A150" s="57">
        <v>4</v>
      </c>
      <c r="B150" s="57">
        <v>23</v>
      </c>
      <c r="C150" s="57" t="s">
        <v>510</v>
      </c>
      <c r="D150">
        <f t="shared" si="4"/>
        <v>23</v>
      </c>
      <c r="E150">
        <f t="shared" si="5"/>
        <v>1</v>
      </c>
      <c r="F150" s="58">
        <v>9520</v>
      </c>
      <c r="G150" s="57" t="s">
        <v>1</v>
      </c>
      <c r="H150" s="57" t="s">
        <v>111</v>
      </c>
      <c r="I150" s="57" t="s">
        <v>19</v>
      </c>
      <c r="J150" s="57">
        <v>1</v>
      </c>
      <c r="K150" s="57">
        <v>1</v>
      </c>
      <c r="L150" s="57"/>
      <c r="M150" s="57"/>
      <c r="N150" s="57" t="s">
        <v>246</v>
      </c>
      <c r="O150" s="57"/>
      <c r="P150" s="57">
        <v>23</v>
      </c>
      <c r="Q150" s="57">
        <v>8</v>
      </c>
      <c r="R150" s="57">
        <v>6</v>
      </c>
      <c r="S150" s="57">
        <v>11</v>
      </c>
      <c r="T150" s="57">
        <v>39</v>
      </c>
      <c r="U150" s="57">
        <v>48</v>
      </c>
      <c r="V150" s="57">
        <v>22</v>
      </c>
    </row>
    <row r="151" spans="1:22" x14ac:dyDescent="0.2">
      <c r="A151" s="57">
        <v>4</v>
      </c>
      <c r="B151" s="57">
        <v>24</v>
      </c>
      <c r="C151" s="57" t="s">
        <v>511</v>
      </c>
      <c r="D151">
        <f t="shared" si="4"/>
        <v>6</v>
      </c>
      <c r="E151">
        <f t="shared" si="5"/>
        <v>2</v>
      </c>
      <c r="F151" s="58">
        <v>9534</v>
      </c>
      <c r="G151" s="57" t="s">
        <v>1</v>
      </c>
      <c r="H151" s="57" t="s">
        <v>161</v>
      </c>
      <c r="I151" s="57" t="s">
        <v>18</v>
      </c>
      <c r="J151" s="57">
        <v>3</v>
      </c>
      <c r="K151" s="57">
        <v>1</v>
      </c>
      <c r="L151" s="57"/>
      <c r="M151" s="57"/>
      <c r="N151" s="57" t="s">
        <v>248</v>
      </c>
      <c r="O151" s="57"/>
      <c r="P151" s="57">
        <v>24</v>
      </c>
      <c r="Q151" s="57">
        <v>9</v>
      </c>
      <c r="R151" s="57">
        <v>6</v>
      </c>
      <c r="S151" s="57">
        <v>11</v>
      </c>
      <c r="T151" s="57">
        <v>42</v>
      </c>
      <c r="U151" s="57">
        <v>49</v>
      </c>
      <c r="V151" s="57">
        <v>24</v>
      </c>
    </row>
    <row r="152" spans="1:22" x14ac:dyDescent="0.2">
      <c r="A152" s="57">
        <v>4</v>
      </c>
      <c r="B152" s="57">
        <v>25</v>
      </c>
      <c r="C152" s="57" t="s">
        <v>512</v>
      </c>
      <c r="D152">
        <f t="shared" si="4"/>
        <v>13</v>
      </c>
      <c r="E152">
        <f t="shared" si="5"/>
        <v>2</v>
      </c>
      <c r="F152" s="58">
        <v>9541</v>
      </c>
      <c r="G152" s="57" t="s">
        <v>1</v>
      </c>
      <c r="H152" s="57" t="s">
        <v>162</v>
      </c>
      <c r="I152" s="57" t="s">
        <v>18</v>
      </c>
      <c r="J152" s="57">
        <v>3</v>
      </c>
      <c r="K152" s="57">
        <v>1</v>
      </c>
      <c r="L152" s="57"/>
      <c r="M152" s="57"/>
      <c r="N152" s="57" t="s">
        <v>247</v>
      </c>
      <c r="O152" s="57"/>
      <c r="P152" s="57">
        <v>25</v>
      </c>
      <c r="Q152" s="57">
        <v>9</v>
      </c>
      <c r="R152" s="57">
        <v>6</v>
      </c>
      <c r="S152" s="57">
        <v>12</v>
      </c>
      <c r="T152" s="57">
        <v>45</v>
      </c>
      <c r="U152" s="57">
        <v>50</v>
      </c>
      <c r="V152" s="57">
        <v>24</v>
      </c>
    </row>
    <row r="153" spans="1:22" x14ac:dyDescent="0.2">
      <c r="A153" s="57">
        <v>4</v>
      </c>
      <c r="B153" s="57">
        <v>26</v>
      </c>
      <c r="C153" s="57" t="s">
        <v>513</v>
      </c>
      <c r="D153">
        <f t="shared" si="4"/>
        <v>20</v>
      </c>
      <c r="E153">
        <f t="shared" si="5"/>
        <v>2</v>
      </c>
      <c r="F153" s="58">
        <v>9548</v>
      </c>
      <c r="G153" s="57" t="s">
        <v>1</v>
      </c>
      <c r="H153" s="57" t="s">
        <v>66</v>
      </c>
      <c r="I153" s="57" t="s">
        <v>18</v>
      </c>
      <c r="J153" s="57">
        <v>4</v>
      </c>
      <c r="K153" s="57">
        <v>1</v>
      </c>
      <c r="L153" s="57"/>
      <c r="M153" s="57"/>
      <c r="N153" s="57" t="s">
        <v>249</v>
      </c>
      <c r="O153" s="57"/>
      <c r="P153" s="57">
        <v>26</v>
      </c>
      <c r="Q153" s="57">
        <v>9</v>
      </c>
      <c r="R153" s="57">
        <v>7</v>
      </c>
      <c r="S153" s="57">
        <v>12</v>
      </c>
      <c r="T153" s="57">
        <v>49</v>
      </c>
      <c r="U153" s="57">
        <v>51</v>
      </c>
      <c r="V153" s="57">
        <v>25</v>
      </c>
    </row>
    <row r="154" spans="1:22" x14ac:dyDescent="0.2">
      <c r="A154" s="57">
        <v>4</v>
      </c>
      <c r="B154" s="57">
        <v>27</v>
      </c>
      <c r="C154" s="57" t="s">
        <v>514</v>
      </c>
      <c r="D154">
        <f t="shared" si="4"/>
        <v>27</v>
      </c>
      <c r="E154">
        <f t="shared" si="5"/>
        <v>2</v>
      </c>
      <c r="F154" s="58">
        <v>9555</v>
      </c>
      <c r="G154" s="57" t="s">
        <v>22</v>
      </c>
      <c r="H154" s="57" t="s">
        <v>123</v>
      </c>
      <c r="I154" s="57" t="s">
        <v>20</v>
      </c>
      <c r="J154" s="57">
        <v>0</v>
      </c>
      <c r="K154" s="57">
        <v>4</v>
      </c>
      <c r="L154" s="57"/>
      <c r="M154" s="57"/>
      <c r="N154" s="57"/>
      <c r="O154" s="57"/>
      <c r="P154" s="57">
        <v>27</v>
      </c>
      <c r="Q154" s="57">
        <v>9</v>
      </c>
      <c r="R154" s="57">
        <v>7</v>
      </c>
      <c r="S154" s="57">
        <v>13</v>
      </c>
      <c r="T154" s="57">
        <v>49</v>
      </c>
      <c r="U154" s="57">
        <v>55</v>
      </c>
      <c r="V154" s="57">
        <v>25</v>
      </c>
    </row>
    <row r="155" spans="1:22" x14ac:dyDescent="0.2">
      <c r="A155" s="57">
        <v>4</v>
      </c>
      <c r="B155" s="57">
        <v>28</v>
      </c>
      <c r="C155" s="57" t="s">
        <v>515</v>
      </c>
      <c r="D155">
        <f t="shared" si="4"/>
        <v>6</v>
      </c>
      <c r="E155">
        <f t="shared" si="5"/>
        <v>3</v>
      </c>
      <c r="F155" s="58">
        <v>9562</v>
      </c>
      <c r="G155" s="57" t="s">
        <v>1</v>
      </c>
      <c r="H155" s="57" t="s">
        <v>0</v>
      </c>
      <c r="I155" s="57" t="s">
        <v>19</v>
      </c>
      <c r="J155" s="57">
        <v>2</v>
      </c>
      <c r="K155" s="57">
        <v>2</v>
      </c>
      <c r="L155" s="57"/>
      <c r="M155" s="57"/>
      <c r="N155" s="57" t="s">
        <v>250</v>
      </c>
      <c r="O155" s="57"/>
      <c r="P155" s="57">
        <v>28</v>
      </c>
      <c r="Q155" s="57">
        <v>10</v>
      </c>
      <c r="R155" s="57">
        <v>7</v>
      </c>
      <c r="S155" s="57">
        <v>13</v>
      </c>
      <c r="T155" s="57">
        <v>51</v>
      </c>
      <c r="U155" s="57">
        <v>57</v>
      </c>
      <c r="V155" s="57">
        <v>27</v>
      </c>
    </row>
    <row r="156" spans="1:22" x14ac:dyDescent="0.2">
      <c r="A156" s="57">
        <v>4</v>
      </c>
      <c r="B156" s="57">
        <v>29</v>
      </c>
      <c r="C156" s="57" t="s">
        <v>516</v>
      </c>
      <c r="D156">
        <f t="shared" si="4"/>
        <v>11</v>
      </c>
      <c r="E156">
        <f t="shared" si="5"/>
        <v>3</v>
      </c>
      <c r="F156" s="58">
        <v>9567</v>
      </c>
      <c r="G156" s="57" t="s">
        <v>22</v>
      </c>
      <c r="H156" s="57" t="s">
        <v>166</v>
      </c>
      <c r="I156" s="57" t="s">
        <v>20</v>
      </c>
      <c r="J156" s="57">
        <v>1</v>
      </c>
      <c r="K156" s="57">
        <v>3</v>
      </c>
      <c r="L156" s="57"/>
      <c r="M156" s="57"/>
      <c r="N156" s="57" t="s">
        <v>230</v>
      </c>
      <c r="O156" s="57"/>
      <c r="P156" s="57">
        <v>29</v>
      </c>
      <c r="Q156" s="57">
        <v>11</v>
      </c>
      <c r="R156" s="57">
        <v>7</v>
      </c>
      <c r="S156" s="57">
        <v>13</v>
      </c>
      <c r="T156" s="57">
        <v>52</v>
      </c>
      <c r="U156" s="57">
        <v>60</v>
      </c>
      <c r="V156" s="57">
        <v>29</v>
      </c>
    </row>
    <row r="157" spans="1:22" x14ac:dyDescent="0.2">
      <c r="A157" s="57">
        <v>4</v>
      </c>
      <c r="B157" s="57">
        <v>30</v>
      </c>
      <c r="C157" s="57" t="s">
        <v>517</v>
      </c>
      <c r="D157">
        <f t="shared" si="4"/>
        <v>13</v>
      </c>
      <c r="E157">
        <f t="shared" si="5"/>
        <v>3</v>
      </c>
      <c r="F157" s="58">
        <v>9569</v>
      </c>
      <c r="G157" s="57" t="s">
        <v>1</v>
      </c>
      <c r="H157" s="57" t="s">
        <v>154</v>
      </c>
      <c r="I157" s="57" t="s">
        <v>18</v>
      </c>
      <c r="J157" s="57">
        <v>4</v>
      </c>
      <c r="K157" s="57">
        <v>2</v>
      </c>
      <c r="L157" s="57"/>
      <c r="M157" s="57"/>
      <c r="N157" s="57" t="s">
        <v>251</v>
      </c>
      <c r="O157" s="57"/>
      <c r="P157" s="57">
        <v>30</v>
      </c>
      <c r="Q157" s="57">
        <v>11</v>
      </c>
      <c r="R157" s="57">
        <v>7</v>
      </c>
      <c r="S157" s="57">
        <v>14</v>
      </c>
      <c r="T157" s="57">
        <v>56</v>
      </c>
      <c r="U157" s="57">
        <v>62</v>
      </c>
      <c r="V157" s="57">
        <v>29</v>
      </c>
    </row>
    <row r="158" spans="1:22" x14ac:dyDescent="0.2">
      <c r="A158" s="57">
        <v>4</v>
      </c>
      <c r="B158" s="57">
        <v>31</v>
      </c>
      <c r="C158" s="57" t="s">
        <v>518</v>
      </c>
      <c r="D158">
        <f t="shared" si="4"/>
        <v>17</v>
      </c>
      <c r="E158">
        <f t="shared" si="5"/>
        <v>3</v>
      </c>
      <c r="F158" s="58">
        <v>9573</v>
      </c>
      <c r="G158" s="57" t="s">
        <v>1</v>
      </c>
      <c r="H158" s="57" t="s">
        <v>106</v>
      </c>
      <c r="I158" s="57" t="s">
        <v>18</v>
      </c>
      <c r="J158" s="57">
        <v>4</v>
      </c>
      <c r="K158" s="57">
        <v>2</v>
      </c>
      <c r="L158" s="57"/>
      <c r="M158" s="57"/>
      <c r="N158" s="57" t="s">
        <v>252</v>
      </c>
      <c r="O158" s="57"/>
      <c r="P158" s="57">
        <v>31</v>
      </c>
      <c r="Q158" s="57">
        <v>11</v>
      </c>
      <c r="R158" s="57">
        <v>7</v>
      </c>
      <c r="S158" s="57">
        <v>15</v>
      </c>
      <c r="T158" s="57">
        <v>60</v>
      </c>
      <c r="U158" s="57">
        <v>64</v>
      </c>
      <c r="V158" s="57">
        <v>29</v>
      </c>
    </row>
    <row r="159" spans="1:22" x14ac:dyDescent="0.2">
      <c r="A159" s="57">
        <v>4</v>
      </c>
      <c r="B159" s="57">
        <v>32</v>
      </c>
      <c r="C159" s="57" t="s">
        <v>519</v>
      </c>
      <c r="D159">
        <f t="shared" si="4"/>
        <v>20</v>
      </c>
      <c r="E159">
        <f t="shared" si="5"/>
        <v>3</v>
      </c>
      <c r="F159" s="58">
        <v>9576</v>
      </c>
      <c r="G159" s="57" t="s">
        <v>22</v>
      </c>
      <c r="H159" s="57" t="s">
        <v>13</v>
      </c>
      <c r="I159" s="57" t="s">
        <v>20</v>
      </c>
      <c r="J159" s="57">
        <v>1</v>
      </c>
      <c r="K159" s="57">
        <v>5</v>
      </c>
      <c r="L159" s="57"/>
      <c r="M159" s="57"/>
      <c r="N159" s="57" t="s">
        <v>253</v>
      </c>
      <c r="O159" s="57"/>
      <c r="P159" s="57">
        <v>32</v>
      </c>
      <c r="Q159" s="57">
        <v>11</v>
      </c>
      <c r="R159" s="57">
        <v>7</v>
      </c>
      <c r="S159" s="57">
        <v>16</v>
      </c>
      <c r="T159" s="57">
        <v>61</v>
      </c>
      <c r="U159" s="57">
        <v>69</v>
      </c>
      <c r="V159" s="57">
        <v>29</v>
      </c>
    </row>
    <row r="160" spans="1:22" x14ac:dyDescent="0.2">
      <c r="A160" s="57">
        <v>4</v>
      </c>
      <c r="B160" s="57">
        <v>33</v>
      </c>
      <c r="C160" s="57" t="s">
        <v>520</v>
      </c>
      <c r="D160">
        <f t="shared" si="4"/>
        <v>27</v>
      </c>
      <c r="E160">
        <f t="shared" si="5"/>
        <v>3</v>
      </c>
      <c r="F160" s="58">
        <v>9583</v>
      </c>
      <c r="G160" s="57" t="s">
        <v>22</v>
      </c>
      <c r="H160" s="57" t="s">
        <v>157</v>
      </c>
      <c r="I160" s="57" t="s">
        <v>20</v>
      </c>
      <c r="J160" s="57">
        <v>1</v>
      </c>
      <c r="K160" s="57">
        <v>2</v>
      </c>
      <c r="L160" s="57"/>
      <c r="M160" s="57"/>
      <c r="N160" s="57" t="s">
        <v>338</v>
      </c>
      <c r="O160" s="57"/>
      <c r="P160" s="57">
        <v>33</v>
      </c>
      <c r="Q160" s="57">
        <v>12</v>
      </c>
      <c r="R160" s="57">
        <v>7</v>
      </c>
      <c r="S160" s="57">
        <v>16</v>
      </c>
      <c r="T160" s="57">
        <v>62</v>
      </c>
      <c r="U160" s="57">
        <v>71</v>
      </c>
      <c r="V160" s="57">
        <v>31</v>
      </c>
    </row>
    <row r="161" spans="1:22" x14ac:dyDescent="0.2">
      <c r="A161" s="57">
        <v>4</v>
      </c>
      <c r="B161" s="57">
        <v>34</v>
      </c>
      <c r="C161" s="57" t="s">
        <v>521</v>
      </c>
      <c r="D161">
        <f t="shared" si="4"/>
        <v>2</v>
      </c>
      <c r="E161">
        <f t="shared" si="5"/>
        <v>4</v>
      </c>
      <c r="F161" s="58">
        <v>9589</v>
      </c>
      <c r="G161" s="57" t="s">
        <v>22</v>
      </c>
      <c r="H161" s="57" t="s">
        <v>131</v>
      </c>
      <c r="I161" s="57" t="s">
        <v>20</v>
      </c>
      <c r="J161" s="57">
        <v>1</v>
      </c>
      <c r="K161" s="57">
        <v>5</v>
      </c>
      <c r="L161" s="57"/>
      <c r="M161" s="57"/>
      <c r="N161" s="57" t="s">
        <v>230</v>
      </c>
      <c r="O161" s="57"/>
      <c r="P161" s="57">
        <v>34</v>
      </c>
      <c r="Q161" s="57">
        <v>13</v>
      </c>
      <c r="R161" s="57">
        <v>7</v>
      </c>
      <c r="S161" s="57">
        <v>16</v>
      </c>
      <c r="T161" s="57">
        <v>63</v>
      </c>
      <c r="U161" s="57">
        <v>76</v>
      </c>
      <c r="V161" s="57">
        <v>33</v>
      </c>
    </row>
    <row r="162" spans="1:22" x14ac:dyDescent="0.2">
      <c r="A162" s="57">
        <v>4</v>
      </c>
      <c r="B162" s="57">
        <v>35</v>
      </c>
      <c r="C162" s="57" t="s">
        <v>522</v>
      </c>
      <c r="D162">
        <f t="shared" si="4"/>
        <v>5</v>
      </c>
      <c r="E162">
        <f t="shared" si="5"/>
        <v>4</v>
      </c>
      <c r="F162" s="58">
        <v>9592</v>
      </c>
      <c r="G162" s="57" t="s">
        <v>1</v>
      </c>
      <c r="H162" s="57" t="s">
        <v>125</v>
      </c>
      <c r="I162" s="57" t="s">
        <v>18</v>
      </c>
      <c r="J162" s="57">
        <v>3</v>
      </c>
      <c r="K162" s="57">
        <v>2</v>
      </c>
      <c r="L162" s="57"/>
      <c r="M162" s="57"/>
      <c r="N162" s="57" t="s">
        <v>254</v>
      </c>
      <c r="O162" s="57"/>
      <c r="P162" s="57">
        <v>35</v>
      </c>
      <c r="Q162" s="57">
        <v>13</v>
      </c>
      <c r="R162" s="57">
        <v>7</v>
      </c>
      <c r="S162" s="57">
        <v>17</v>
      </c>
      <c r="T162" s="57">
        <v>66</v>
      </c>
      <c r="U162" s="57">
        <v>78</v>
      </c>
      <c r="V162" s="57">
        <v>33</v>
      </c>
    </row>
    <row r="163" spans="1:22" x14ac:dyDescent="0.2">
      <c r="A163" s="57">
        <v>4</v>
      </c>
      <c r="B163" s="57">
        <v>36</v>
      </c>
      <c r="C163" s="57" t="s">
        <v>523</v>
      </c>
      <c r="D163">
        <f t="shared" si="4"/>
        <v>10</v>
      </c>
      <c r="E163">
        <f t="shared" si="5"/>
        <v>4</v>
      </c>
      <c r="F163" s="58">
        <v>9597</v>
      </c>
      <c r="G163" s="57" t="s">
        <v>1</v>
      </c>
      <c r="H163" s="57" t="s">
        <v>144</v>
      </c>
      <c r="I163" s="57" t="s">
        <v>18</v>
      </c>
      <c r="J163" s="57">
        <v>3</v>
      </c>
      <c r="K163" s="57">
        <v>1</v>
      </c>
      <c r="L163" s="57"/>
      <c r="M163" s="57"/>
      <c r="N163" s="57" t="s">
        <v>255</v>
      </c>
      <c r="O163" s="57"/>
      <c r="P163" s="57">
        <v>36</v>
      </c>
      <c r="Q163" s="57">
        <v>13</v>
      </c>
      <c r="R163" s="57">
        <v>7</v>
      </c>
      <c r="S163" s="57">
        <v>18</v>
      </c>
      <c r="T163" s="57">
        <v>69</v>
      </c>
      <c r="U163" s="57">
        <v>79</v>
      </c>
      <c r="V163" s="57">
        <v>33</v>
      </c>
    </row>
    <row r="164" spans="1:22" x14ac:dyDescent="0.2">
      <c r="A164" s="57">
        <v>4</v>
      </c>
      <c r="B164" s="57">
        <v>37</v>
      </c>
      <c r="C164" s="57" t="s">
        <v>524</v>
      </c>
      <c r="D164">
        <f t="shared" si="4"/>
        <v>17</v>
      </c>
      <c r="E164">
        <f t="shared" si="5"/>
        <v>4</v>
      </c>
      <c r="F164" s="58">
        <v>9604</v>
      </c>
      <c r="G164" s="57" t="s">
        <v>22</v>
      </c>
      <c r="H164" s="57" t="s">
        <v>147</v>
      </c>
      <c r="I164" s="57" t="s">
        <v>20</v>
      </c>
      <c r="J164" s="57">
        <v>1</v>
      </c>
      <c r="K164" s="57">
        <v>6</v>
      </c>
      <c r="L164" s="57"/>
      <c r="M164" s="57"/>
      <c r="N164" s="57" t="s">
        <v>241</v>
      </c>
      <c r="O164" s="57"/>
      <c r="P164" s="57">
        <v>37</v>
      </c>
      <c r="Q164" s="57">
        <v>14</v>
      </c>
      <c r="R164" s="57">
        <v>7</v>
      </c>
      <c r="S164" s="57">
        <v>18</v>
      </c>
      <c r="T164" s="57">
        <v>70</v>
      </c>
      <c r="U164" s="57">
        <v>85</v>
      </c>
      <c r="V164" s="57">
        <v>35</v>
      </c>
    </row>
    <row r="165" spans="1:22" x14ac:dyDescent="0.2">
      <c r="A165" s="57">
        <v>4</v>
      </c>
      <c r="B165" s="57">
        <v>38</v>
      </c>
      <c r="C165" s="57" t="s">
        <v>525</v>
      </c>
      <c r="D165">
        <f t="shared" si="4"/>
        <v>19</v>
      </c>
      <c r="E165">
        <f t="shared" si="5"/>
        <v>4</v>
      </c>
      <c r="F165" s="58">
        <v>9606</v>
      </c>
      <c r="G165" s="57" t="s">
        <v>22</v>
      </c>
      <c r="H165" s="57" t="s">
        <v>170</v>
      </c>
      <c r="I165" s="57" t="s">
        <v>20</v>
      </c>
      <c r="J165" s="57">
        <v>1</v>
      </c>
      <c r="K165" s="57">
        <v>2</v>
      </c>
      <c r="L165" s="57"/>
      <c r="M165" s="57"/>
      <c r="N165" s="57" t="s">
        <v>241</v>
      </c>
      <c r="O165" s="57"/>
      <c r="P165" s="57">
        <v>38</v>
      </c>
      <c r="Q165" s="57">
        <v>14</v>
      </c>
      <c r="R165" s="57">
        <v>7</v>
      </c>
      <c r="S165" s="57">
        <v>19</v>
      </c>
      <c r="T165" s="57">
        <v>71</v>
      </c>
      <c r="U165" s="57">
        <v>87</v>
      </c>
      <c r="V165" s="57">
        <v>35</v>
      </c>
    </row>
    <row r="166" spans="1:22" x14ac:dyDescent="0.2">
      <c r="A166" s="57">
        <v>4</v>
      </c>
      <c r="B166" s="57">
        <v>39</v>
      </c>
      <c r="C166" s="57" t="s">
        <v>526</v>
      </c>
      <c r="D166">
        <f t="shared" si="4"/>
        <v>24</v>
      </c>
      <c r="E166">
        <f t="shared" si="5"/>
        <v>4</v>
      </c>
      <c r="F166" s="58">
        <v>9611</v>
      </c>
      <c r="G166" s="57" t="s">
        <v>1</v>
      </c>
      <c r="H166" s="57" t="s">
        <v>141</v>
      </c>
      <c r="I166" s="57" t="s">
        <v>18</v>
      </c>
      <c r="J166" s="57">
        <v>2</v>
      </c>
      <c r="K166" s="57">
        <v>1</v>
      </c>
      <c r="L166" s="57"/>
      <c r="M166" s="57"/>
      <c r="N166" s="57" t="s">
        <v>345</v>
      </c>
      <c r="O166" s="57"/>
      <c r="P166" s="57">
        <v>39</v>
      </c>
      <c r="Q166" s="57">
        <v>14</v>
      </c>
      <c r="R166" s="57">
        <v>7</v>
      </c>
      <c r="S166" s="57">
        <v>19</v>
      </c>
      <c r="T166" s="57">
        <v>73</v>
      </c>
      <c r="U166" s="57">
        <v>88</v>
      </c>
      <c r="V166" s="57">
        <v>35</v>
      </c>
    </row>
    <row r="167" spans="1:22" x14ac:dyDescent="0.2">
      <c r="A167" s="57">
        <v>4</v>
      </c>
      <c r="B167" s="57">
        <v>40</v>
      </c>
      <c r="C167" s="57" t="s">
        <v>527</v>
      </c>
      <c r="D167">
        <f t="shared" si="4"/>
        <v>1</v>
      </c>
      <c r="E167">
        <f t="shared" si="5"/>
        <v>5</v>
      </c>
      <c r="F167" s="58">
        <v>9618</v>
      </c>
      <c r="G167" s="57" t="s">
        <v>22</v>
      </c>
      <c r="H167" s="57" t="s">
        <v>151</v>
      </c>
      <c r="I167" s="57" t="s">
        <v>20</v>
      </c>
      <c r="J167" s="57">
        <v>1</v>
      </c>
      <c r="K167" s="57">
        <v>6</v>
      </c>
      <c r="L167" s="57"/>
      <c r="M167" s="57"/>
      <c r="N167" s="57" t="s">
        <v>241</v>
      </c>
      <c r="O167" s="57"/>
      <c r="P167" s="57">
        <v>40</v>
      </c>
      <c r="Q167" s="57">
        <v>14</v>
      </c>
      <c r="R167" s="57">
        <v>7</v>
      </c>
      <c r="S167" s="57">
        <v>19</v>
      </c>
      <c r="T167" s="57">
        <v>74</v>
      </c>
      <c r="U167" s="57">
        <v>94</v>
      </c>
      <c r="V167" s="57">
        <v>35</v>
      </c>
    </row>
    <row r="168" spans="1:22" x14ac:dyDescent="0.2">
      <c r="A168" s="57">
        <v>5</v>
      </c>
      <c r="B168" s="57">
        <v>1</v>
      </c>
      <c r="C168" s="57" t="s">
        <v>528</v>
      </c>
      <c r="D168">
        <f t="shared" si="4"/>
        <v>28</v>
      </c>
      <c r="E168">
        <f t="shared" si="5"/>
        <v>8</v>
      </c>
      <c r="F168" s="58">
        <v>9737</v>
      </c>
      <c r="G168" s="57" t="s">
        <v>1</v>
      </c>
      <c r="H168" s="57" t="s">
        <v>158</v>
      </c>
      <c r="I168" s="57" t="s">
        <v>19</v>
      </c>
      <c r="J168" s="57">
        <v>1</v>
      </c>
      <c r="K168" s="57">
        <v>1</v>
      </c>
      <c r="L168" s="57"/>
      <c r="M168" s="57"/>
      <c r="N168" s="57" t="s">
        <v>256</v>
      </c>
      <c r="O168" s="57"/>
      <c r="P168" s="57">
        <v>1</v>
      </c>
      <c r="Q168" s="57">
        <v>0</v>
      </c>
      <c r="R168" s="57">
        <v>1</v>
      </c>
      <c r="S168" s="57">
        <v>0</v>
      </c>
      <c r="T168" s="57">
        <v>1</v>
      </c>
      <c r="U168" s="57">
        <v>1</v>
      </c>
      <c r="V168" s="57">
        <v>1</v>
      </c>
    </row>
    <row r="169" spans="1:22" x14ac:dyDescent="0.2">
      <c r="A169" s="57">
        <v>5</v>
      </c>
      <c r="B169" s="57">
        <v>2</v>
      </c>
      <c r="C169" s="57" t="s">
        <v>529</v>
      </c>
      <c r="D169">
        <f t="shared" si="4"/>
        <v>1</v>
      </c>
      <c r="E169">
        <f t="shared" si="5"/>
        <v>9</v>
      </c>
      <c r="F169" s="58">
        <v>9741</v>
      </c>
      <c r="G169" s="57" t="s">
        <v>1</v>
      </c>
      <c r="H169" s="57" t="s">
        <v>63</v>
      </c>
      <c r="I169" s="57" t="s">
        <v>18</v>
      </c>
      <c r="J169" s="57">
        <v>2</v>
      </c>
      <c r="K169" s="57">
        <v>0</v>
      </c>
      <c r="L169" s="57"/>
      <c r="M169" s="57"/>
      <c r="N169" s="57" t="s">
        <v>257</v>
      </c>
      <c r="O169" s="57"/>
      <c r="P169" s="57">
        <v>2</v>
      </c>
      <c r="Q169" s="57">
        <v>1</v>
      </c>
      <c r="R169" s="57">
        <v>1</v>
      </c>
      <c r="S169" s="57">
        <v>0</v>
      </c>
      <c r="T169" s="57">
        <v>3</v>
      </c>
      <c r="U169" s="57">
        <v>1</v>
      </c>
      <c r="V169" s="57">
        <v>3</v>
      </c>
    </row>
    <row r="170" spans="1:22" x14ac:dyDescent="0.2">
      <c r="A170" s="57">
        <v>5</v>
      </c>
      <c r="B170" s="57">
        <v>3</v>
      </c>
      <c r="C170" s="57" t="s">
        <v>530</v>
      </c>
      <c r="D170">
        <f t="shared" si="4"/>
        <v>4</v>
      </c>
      <c r="E170">
        <f t="shared" si="5"/>
        <v>9</v>
      </c>
      <c r="F170" s="58">
        <v>9744</v>
      </c>
      <c r="G170" s="57" t="s">
        <v>22</v>
      </c>
      <c r="H170" s="57" t="s">
        <v>72</v>
      </c>
      <c r="I170" s="57" t="s">
        <v>20</v>
      </c>
      <c r="J170" s="57">
        <v>1</v>
      </c>
      <c r="K170" s="57">
        <v>3</v>
      </c>
      <c r="L170" s="57"/>
      <c r="M170" s="57"/>
      <c r="N170" s="57" t="s">
        <v>209</v>
      </c>
      <c r="O170" s="57"/>
      <c r="P170" s="57">
        <v>3</v>
      </c>
      <c r="Q170" s="57">
        <v>1</v>
      </c>
      <c r="R170" s="57">
        <v>1</v>
      </c>
      <c r="S170" s="57">
        <v>1</v>
      </c>
      <c r="T170" s="57">
        <v>4</v>
      </c>
      <c r="U170" s="57">
        <v>4</v>
      </c>
      <c r="V170" s="57">
        <v>3</v>
      </c>
    </row>
    <row r="171" spans="1:22" x14ac:dyDescent="0.2">
      <c r="A171" s="57">
        <v>5</v>
      </c>
      <c r="B171" s="57">
        <v>4</v>
      </c>
      <c r="C171" s="57" t="s">
        <v>531</v>
      </c>
      <c r="D171">
        <f t="shared" si="4"/>
        <v>11</v>
      </c>
      <c r="E171">
        <f t="shared" si="5"/>
        <v>9</v>
      </c>
      <c r="F171" s="58">
        <v>9751</v>
      </c>
      <c r="G171" s="57" t="s">
        <v>1</v>
      </c>
      <c r="H171" s="57" t="s">
        <v>95</v>
      </c>
      <c r="I171" s="57" t="s">
        <v>18</v>
      </c>
      <c r="J171" s="57">
        <v>7</v>
      </c>
      <c r="K171" s="57">
        <v>0</v>
      </c>
      <c r="L171" s="57"/>
      <c r="M171" s="57"/>
      <c r="N171" s="57" t="s">
        <v>346</v>
      </c>
      <c r="O171" s="57"/>
      <c r="P171" s="57">
        <v>4</v>
      </c>
      <c r="Q171" s="57">
        <v>2</v>
      </c>
      <c r="R171" s="57">
        <v>1</v>
      </c>
      <c r="S171" s="57">
        <v>1</v>
      </c>
      <c r="T171" s="57">
        <v>11</v>
      </c>
      <c r="U171" s="57">
        <v>4</v>
      </c>
      <c r="V171" s="57">
        <v>5</v>
      </c>
    </row>
    <row r="172" spans="1:22" x14ac:dyDescent="0.2">
      <c r="A172" s="57">
        <v>5</v>
      </c>
      <c r="B172" s="57">
        <v>5</v>
      </c>
      <c r="C172" s="57" t="s">
        <v>532</v>
      </c>
      <c r="D172">
        <f t="shared" si="4"/>
        <v>15</v>
      </c>
      <c r="E172">
        <f t="shared" si="5"/>
        <v>9</v>
      </c>
      <c r="F172" s="58">
        <v>9755</v>
      </c>
      <c r="G172" s="57" t="s">
        <v>22</v>
      </c>
      <c r="H172" s="57" t="s">
        <v>170</v>
      </c>
      <c r="I172" s="57" t="s">
        <v>20</v>
      </c>
      <c r="J172" s="57">
        <v>2</v>
      </c>
      <c r="K172" s="57">
        <v>3</v>
      </c>
      <c r="L172" s="57"/>
      <c r="M172" s="57"/>
      <c r="N172" s="57" t="s">
        <v>258</v>
      </c>
      <c r="O172" s="57"/>
      <c r="P172" s="57">
        <v>5</v>
      </c>
      <c r="Q172" s="57">
        <v>2</v>
      </c>
      <c r="R172" s="57">
        <v>1</v>
      </c>
      <c r="S172" s="57">
        <v>2</v>
      </c>
      <c r="T172" s="57">
        <v>13</v>
      </c>
      <c r="U172" s="57">
        <v>7</v>
      </c>
      <c r="V172" s="57">
        <v>5</v>
      </c>
    </row>
    <row r="173" spans="1:22" x14ac:dyDescent="0.2">
      <c r="A173" s="57">
        <v>5</v>
      </c>
      <c r="B173" s="57">
        <v>6</v>
      </c>
      <c r="C173" s="57" t="s">
        <v>533</v>
      </c>
      <c r="D173">
        <f t="shared" si="4"/>
        <v>18</v>
      </c>
      <c r="E173">
        <f t="shared" si="5"/>
        <v>9</v>
      </c>
      <c r="F173" s="58">
        <v>9758</v>
      </c>
      <c r="G173" s="57" t="s">
        <v>22</v>
      </c>
      <c r="H173" s="57" t="s">
        <v>163</v>
      </c>
      <c r="I173" s="57" t="s">
        <v>20</v>
      </c>
      <c r="J173" s="57">
        <v>1</v>
      </c>
      <c r="K173" s="57">
        <v>4</v>
      </c>
      <c r="L173" s="57"/>
      <c r="M173" s="57"/>
      <c r="N173" s="57" t="s">
        <v>246</v>
      </c>
      <c r="O173" s="57"/>
      <c r="P173" s="57">
        <v>6</v>
      </c>
      <c r="Q173" s="57">
        <v>2</v>
      </c>
      <c r="R173" s="57">
        <v>1</v>
      </c>
      <c r="S173" s="57">
        <v>3</v>
      </c>
      <c r="T173" s="57">
        <v>14</v>
      </c>
      <c r="U173" s="57">
        <v>11</v>
      </c>
      <c r="V173" s="57">
        <v>5</v>
      </c>
    </row>
    <row r="174" spans="1:22" x14ac:dyDescent="0.2">
      <c r="A174" s="57">
        <v>5</v>
      </c>
      <c r="B174" s="57">
        <v>7</v>
      </c>
      <c r="C174" s="57" t="s">
        <v>534</v>
      </c>
      <c r="D174">
        <f t="shared" si="4"/>
        <v>23</v>
      </c>
      <c r="E174">
        <f t="shared" si="5"/>
        <v>9</v>
      </c>
      <c r="F174" s="58">
        <v>9763</v>
      </c>
      <c r="G174" s="57" t="s">
        <v>22</v>
      </c>
      <c r="H174" s="57" t="s">
        <v>166</v>
      </c>
      <c r="I174" s="57" t="s">
        <v>19</v>
      </c>
      <c r="J174" s="57">
        <v>1</v>
      </c>
      <c r="K174" s="57">
        <v>1</v>
      </c>
      <c r="L174" s="57"/>
      <c r="M174" s="57"/>
      <c r="N174" s="57" t="s">
        <v>259</v>
      </c>
      <c r="O174" s="57"/>
      <c r="P174" s="57">
        <v>7</v>
      </c>
      <c r="Q174" s="57">
        <v>2</v>
      </c>
      <c r="R174" s="57">
        <v>2</v>
      </c>
      <c r="S174" s="57">
        <v>3</v>
      </c>
      <c r="T174" s="57">
        <v>15</v>
      </c>
      <c r="U174" s="57">
        <v>12</v>
      </c>
      <c r="V174" s="57">
        <v>6</v>
      </c>
    </row>
    <row r="175" spans="1:22" x14ac:dyDescent="0.2">
      <c r="A175" s="57">
        <v>5</v>
      </c>
      <c r="B175" s="57">
        <v>8</v>
      </c>
      <c r="C175" s="57" t="s">
        <v>535</v>
      </c>
      <c r="D175">
        <f t="shared" si="4"/>
        <v>25</v>
      </c>
      <c r="E175">
        <f t="shared" si="5"/>
        <v>9</v>
      </c>
      <c r="F175" s="58">
        <v>9765</v>
      </c>
      <c r="G175" s="57" t="s">
        <v>1</v>
      </c>
      <c r="H175" s="57" t="s">
        <v>169</v>
      </c>
      <c r="I175" s="57" t="s">
        <v>18</v>
      </c>
      <c r="J175" s="57">
        <v>6</v>
      </c>
      <c r="K175" s="57">
        <v>0</v>
      </c>
      <c r="L175" s="57"/>
      <c r="M175" s="57"/>
      <c r="N175" s="57" t="s">
        <v>260</v>
      </c>
      <c r="O175" s="57"/>
      <c r="P175" s="57">
        <v>8</v>
      </c>
      <c r="Q175" s="57">
        <v>3</v>
      </c>
      <c r="R175" s="57">
        <v>2</v>
      </c>
      <c r="S175" s="57">
        <v>3</v>
      </c>
      <c r="T175" s="57">
        <v>21</v>
      </c>
      <c r="U175" s="57">
        <v>12</v>
      </c>
      <c r="V175" s="57">
        <v>8</v>
      </c>
    </row>
    <row r="176" spans="1:22" x14ac:dyDescent="0.2">
      <c r="A176" s="57">
        <v>5</v>
      </c>
      <c r="B176" s="57">
        <v>9</v>
      </c>
      <c r="C176" s="57" t="s">
        <v>536</v>
      </c>
      <c r="D176">
        <f t="shared" si="4"/>
        <v>9</v>
      </c>
      <c r="E176">
        <f t="shared" si="5"/>
        <v>10</v>
      </c>
      <c r="F176" s="58">
        <v>9779</v>
      </c>
      <c r="G176" s="57" t="s">
        <v>22</v>
      </c>
      <c r="H176" s="57" t="s">
        <v>123</v>
      </c>
      <c r="I176" s="57" t="s">
        <v>19</v>
      </c>
      <c r="J176" s="57">
        <v>1</v>
      </c>
      <c r="K176" s="57">
        <v>1</v>
      </c>
      <c r="L176" s="57"/>
      <c r="M176" s="57"/>
      <c r="N176" s="57" t="s">
        <v>263</v>
      </c>
      <c r="O176" s="57"/>
      <c r="P176" s="57">
        <v>9</v>
      </c>
      <c r="Q176" s="57">
        <v>3</v>
      </c>
      <c r="R176" s="57">
        <v>3</v>
      </c>
      <c r="S176" s="57">
        <v>3</v>
      </c>
      <c r="T176" s="57">
        <v>22</v>
      </c>
      <c r="U176" s="57">
        <v>13</v>
      </c>
      <c r="V176" s="57">
        <v>9</v>
      </c>
    </row>
    <row r="177" spans="1:22" x14ac:dyDescent="0.2">
      <c r="A177" s="57">
        <v>5</v>
      </c>
      <c r="B177" s="57">
        <v>10</v>
      </c>
      <c r="C177" s="57" t="s">
        <v>537</v>
      </c>
      <c r="D177">
        <f t="shared" si="4"/>
        <v>11</v>
      </c>
      <c r="E177">
        <f t="shared" si="5"/>
        <v>10</v>
      </c>
      <c r="F177" s="58">
        <v>9781</v>
      </c>
      <c r="G177" s="57" t="s">
        <v>22</v>
      </c>
      <c r="H177" s="57" t="s">
        <v>131</v>
      </c>
      <c r="I177" s="57" t="s">
        <v>20</v>
      </c>
      <c r="J177" s="57">
        <v>1</v>
      </c>
      <c r="K177" s="57">
        <v>3</v>
      </c>
      <c r="L177" s="57"/>
      <c r="M177" s="57"/>
      <c r="N177" s="57" t="s">
        <v>34</v>
      </c>
      <c r="O177" s="57"/>
      <c r="P177" s="57">
        <v>10</v>
      </c>
      <c r="Q177" s="57">
        <v>3</v>
      </c>
      <c r="R177" s="57">
        <v>3</v>
      </c>
      <c r="S177" s="57">
        <v>4</v>
      </c>
      <c r="T177" s="57">
        <v>23</v>
      </c>
      <c r="U177" s="57">
        <v>16</v>
      </c>
      <c r="V177" s="57">
        <v>9</v>
      </c>
    </row>
    <row r="178" spans="1:22" x14ac:dyDescent="0.2">
      <c r="A178" s="57">
        <v>5</v>
      </c>
      <c r="B178" s="57">
        <v>11</v>
      </c>
      <c r="C178" s="57" t="s">
        <v>538</v>
      </c>
      <c r="D178">
        <f t="shared" si="4"/>
        <v>23</v>
      </c>
      <c r="E178">
        <f t="shared" si="5"/>
        <v>10</v>
      </c>
      <c r="F178" s="58">
        <v>9793</v>
      </c>
      <c r="G178" s="57" t="s">
        <v>1</v>
      </c>
      <c r="H178" s="57" t="s">
        <v>144</v>
      </c>
      <c r="I178" s="57" t="s">
        <v>18</v>
      </c>
      <c r="J178" s="57">
        <v>7</v>
      </c>
      <c r="K178" s="57">
        <v>1</v>
      </c>
      <c r="L178" s="57"/>
      <c r="M178" s="57"/>
      <c r="N178" s="57" t="s">
        <v>352</v>
      </c>
      <c r="O178" s="57"/>
      <c r="P178" s="57">
        <v>11</v>
      </c>
      <c r="Q178" s="57">
        <v>4</v>
      </c>
      <c r="R178" s="57">
        <v>3</v>
      </c>
      <c r="S178" s="57">
        <v>4</v>
      </c>
      <c r="T178" s="57">
        <v>30</v>
      </c>
      <c r="U178" s="57">
        <v>17</v>
      </c>
      <c r="V178" s="57">
        <v>11</v>
      </c>
    </row>
    <row r="179" spans="1:22" x14ac:dyDescent="0.2">
      <c r="A179" s="57">
        <v>5</v>
      </c>
      <c r="B179" s="57">
        <v>12</v>
      </c>
      <c r="C179" s="57" t="s">
        <v>539</v>
      </c>
      <c r="D179">
        <f t="shared" si="4"/>
        <v>6</v>
      </c>
      <c r="E179">
        <f t="shared" si="5"/>
        <v>11</v>
      </c>
      <c r="F179" s="58">
        <v>9807</v>
      </c>
      <c r="G179" s="57" t="s">
        <v>1</v>
      </c>
      <c r="H179" s="57" t="s">
        <v>121</v>
      </c>
      <c r="I179" s="57" t="s">
        <v>19</v>
      </c>
      <c r="J179" s="57">
        <v>0</v>
      </c>
      <c r="K179" s="57">
        <v>0</v>
      </c>
      <c r="L179" s="57"/>
      <c r="M179" s="57"/>
      <c r="N179" s="57"/>
      <c r="O179" s="57"/>
      <c r="P179" s="57">
        <v>12</v>
      </c>
      <c r="Q179" s="57">
        <v>4</v>
      </c>
      <c r="R179" s="57">
        <v>4</v>
      </c>
      <c r="S179" s="57">
        <v>4</v>
      </c>
      <c r="T179" s="57">
        <v>30</v>
      </c>
      <c r="U179" s="57">
        <v>17</v>
      </c>
      <c r="V179" s="57">
        <v>12</v>
      </c>
    </row>
    <row r="180" spans="1:22" x14ac:dyDescent="0.2">
      <c r="A180" s="57">
        <v>5</v>
      </c>
      <c r="B180" s="57">
        <v>13</v>
      </c>
      <c r="C180" s="57" t="s">
        <v>540</v>
      </c>
      <c r="D180">
        <f t="shared" si="4"/>
        <v>20</v>
      </c>
      <c r="E180">
        <f t="shared" si="5"/>
        <v>11</v>
      </c>
      <c r="F180" s="58">
        <v>9821</v>
      </c>
      <c r="G180" s="57" t="s">
        <v>1</v>
      </c>
      <c r="H180" s="57" t="s">
        <v>125</v>
      </c>
      <c r="I180" s="57" t="s">
        <v>18</v>
      </c>
      <c r="J180" s="57">
        <v>2</v>
      </c>
      <c r="K180" s="57">
        <v>1</v>
      </c>
      <c r="L180" s="57"/>
      <c r="M180" s="57"/>
      <c r="N180" s="57" t="s">
        <v>261</v>
      </c>
      <c r="O180" s="57"/>
      <c r="P180" s="57">
        <v>13</v>
      </c>
      <c r="Q180" s="57">
        <v>5</v>
      </c>
      <c r="R180" s="57">
        <v>4</v>
      </c>
      <c r="S180" s="57">
        <v>4</v>
      </c>
      <c r="T180" s="57">
        <v>32</v>
      </c>
      <c r="U180" s="57">
        <v>18</v>
      </c>
      <c r="V180" s="57">
        <v>14</v>
      </c>
    </row>
    <row r="181" spans="1:22" x14ac:dyDescent="0.2">
      <c r="A181" s="57">
        <v>5</v>
      </c>
      <c r="B181" s="57">
        <v>14</v>
      </c>
      <c r="C181" s="57" t="s">
        <v>541</v>
      </c>
      <c r="D181">
        <f t="shared" si="4"/>
        <v>4</v>
      </c>
      <c r="E181">
        <f t="shared" si="5"/>
        <v>12</v>
      </c>
      <c r="F181" s="58">
        <v>9835</v>
      </c>
      <c r="G181" s="57" t="s">
        <v>1</v>
      </c>
      <c r="H181" s="57" t="s">
        <v>173</v>
      </c>
      <c r="I181" s="57" t="s">
        <v>19</v>
      </c>
      <c r="J181" s="57">
        <v>4</v>
      </c>
      <c r="K181" s="57">
        <v>4</v>
      </c>
      <c r="L181" s="57"/>
      <c r="M181" s="57"/>
      <c r="N181" s="57" t="s">
        <v>262</v>
      </c>
      <c r="O181" s="57"/>
      <c r="P181" s="57">
        <v>14</v>
      </c>
      <c r="Q181" s="57">
        <v>5</v>
      </c>
      <c r="R181" s="57">
        <v>5</v>
      </c>
      <c r="S181" s="57">
        <v>4</v>
      </c>
      <c r="T181" s="57">
        <v>36</v>
      </c>
      <c r="U181" s="57">
        <v>22</v>
      </c>
      <c r="V181" s="57">
        <v>15</v>
      </c>
    </row>
    <row r="182" spans="1:22" x14ac:dyDescent="0.2">
      <c r="A182" s="57">
        <v>5</v>
      </c>
      <c r="B182" s="57">
        <v>15</v>
      </c>
      <c r="C182" s="57" t="s">
        <v>542</v>
      </c>
      <c r="D182">
        <f t="shared" si="4"/>
        <v>18</v>
      </c>
      <c r="E182">
        <f t="shared" si="5"/>
        <v>12</v>
      </c>
      <c r="F182" s="58">
        <v>9849</v>
      </c>
      <c r="G182" s="57" t="s">
        <v>1</v>
      </c>
      <c r="H182" s="57" t="s">
        <v>162</v>
      </c>
      <c r="I182" s="57" t="s">
        <v>18</v>
      </c>
      <c r="J182" s="57">
        <v>5</v>
      </c>
      <c r="K182" s="57">
        <v>2</v>
      </c>
      <c r="L182" s="57"/>
      <c r="M182" s="57"/>
      <c r="N182" s="57" t="s">
        <v>264</v>
      </c>
      <c r="O182" s="57"/>
      <c r="P182" s="57">
        <v>15</v>
      </c>
      <c r="Q182" s="57">
        <v>6</v>
      </c>
      <c r="R182" s="57">
        <v>5</v>
      </c>
      <c r="S182" s="57">
        <v>4</v>
      </c>
      <c r="T182" s="57">
        <v>41</v>
      </c>
      <c r="U182" s="57">
        <v>24</v>
      </c>
      <c r="V182" s="57">
        <v>17</v>
      </c>
    </row>
    <row r="183" spans="1:22" x14ac:dyDescent="0.2">
      <c r="A183" s="57">
        <v>5</v>
      </c>
      <c r="B183" s="57">
        <v>16</v>
      </c>
      <c r="C183" s="57" t="s">
        <v>543</v>
      </c>
      <c r="D183">
        <f t="shared" si="4"/>
        <v>25</v>
      </c>
      <c r="E183">
        <f t="shared" si="5"/>
        <v>12</v>
      </c>
      <c r="F183" s="58">
        <v>9856</v>
      </c>
      <c r="G183" s="57" t="s">
        <v>22</v>
      </c>
      <c r="H183" s="57" t="s">
        <v>3</v>
      </c>
      <c r="I183" s="57" t="s">
        <v>19</v>
      </c>
      <c r="J183" s="57">
        <v>2</v>
      </c>
      <c r="K183" s="57">
        <v>2</v>
      </c>
      <c r="L183" s="57"/>
      <c r="M183" s="57"/>
      <c r="N183" s="57" t="s">
        <v>265</v>
      </c>
      <c r="O183" s="57"/>
      <c r="P183" s="57">
        <v>16</v>
      </c>
      <c r="Q183" s="57">
        <v>6</v>
      </c>
      <c r="R183" s="57">
        <v>6</v>
      </c>
      <c r="S183" s="57">
        <v>4</v>
      </c>
      <c r="T183" s="57">
        <v>43</v>
      </c>
      <c r="U183" s="57">
        <v>26</v>
      </c>
      <c r="V183" s="57">
        <v>18</v>
      </c>
    </row>
    <row r="184" spans="1:22" x14ac:dyDescent="0.2">
      <c r="A184" s="57">
        <v>5</v>
      </c>
      <c r="B184" s="57">
        <v>17</v>
      </c>
      <c r="C184" s="57" t="s">
        <v>544</v>
      </c>
      <c r="D184">
        <f t="shared" si="4"/>
        <v>27</v>
      </c>
      <c r="E184">
        <f t="shared" si="5"/>
        <v>12</v>
      </c>
      <c r="F184" s="58">
        <v>9858</v>
      </c>
      <c r="G184" s="57" t="s">
        <v>1</v>
      </c>
      <c r="H184" s="57" t="s">
        <v>28</v>
      </c>
      <c r="I184" s="57" t="s">
        <v>20</v>
      </c>
      <c r="J184" s="57">
        <v>1</v>
      </c>
      <c r="K184" s="57">
        <v>2</v>
      </c>
      <c r="L184" s="57"/>
      <c r="M184" s="57"/>
      <c r="N184" s="57" t="s">
        <v>263</v>
      </c>
      <c r="O184" s="57"/>
      <c r="P184" s="57">
        <v>17</v>
      </c>
      <c r="Q184" s="57">
        <v>6</v>
      </c>
      <c r="R184" s="57">
        <v>6</v>
      </c>
      <c r="S184" s="57">
        <v>5</v>
      </c>
      <c r="T184" s="57">
        <v>44</v>
      </c>
      <c r="U184" s="57">
        <v>28</v>
      </c>
      <c r="V184" s="57">
        <v>18</v>
      </c>
    </row>
    <row r="185" spans="1:22" x14ac:dyDescent="0.2">
      <c r="A185" s="57">
        <v>5</v>
      </c>
      <c r="B185" s="57">
        <v>18</v>
      </c>
      <c r="C185" s="57" t="s">
        <v>545</v>
      </c>
      <c r="D185">
        <f t="shared" si="4"/>
        <v>1</v>
      </c>
      <c r="E185">
        <f t="shared" si="5"/>
        <v>1</v>
      </c>
      <c r="F185" s="58">
        <v>9863</v>
      </c>
      <c r="G185" s="57" t="s">
        <v>1</v>
      </c>
      <c r="H185" s="57" t="s">
        <v>154</v>
      </c>
      <c r="I185" s="57" t="s">
        <v>18</v>
      </c>
      <c r="J185" s="57">
        <v>1</v>
      </c>
      <c r="K185" s="57">
        <v>0</v>
      </c>
      <c r="L185" s="57"/>
      <c r="M185" s="57"/>
      <c r="N185" s="57" t="s">
        <v>266</v>
      </c>
      <c r="O185" s="57"/>
      <c r="P185" s="57">
        <v>18</v>
      </c>
      <c r="Q185" s="57">
        <v>7</v>
      </c>
      <c r="R185" s="57">
        <v>6</v>
      </c>
      <c r="S185" s="57">
        <v>5</v>
      </c>
      <c r="T185" s="57">
        <v>45</v>
      </c>
      <c r="U185" s="57">
        <v>28</v>
      </c>
      <c r="V185" s="57">
        <v>20</v>
      </c>
    </row>
    <row r="186" spans="1:22" x14ac:dyDescent="0.2">
      <c r="A186" s="57">
        <v>5</v>
      </c>
      <c r="B186" s="57">
        <v>19</v>
      </c>
      <c r="C186" s="57" t="s">
        <v>546</v>
      </c>
      <c r="D186">
        <f t="shared" si="4"/>
        <v>8</v>
      </c>
      <c r="E186">
        <f t="shared" si="5"/>
        <v>1</v>
      </c>
      <c r="F186" s="58">
        <v>9870</v>
      </c>
      <c r="G186" s="57" t="s">
        <v>22</v>
      </c>
      <c r="H186" s="57" t="s">
        <v>157</v>
      </c>
      <c r="I186" s="57" t="s">
        <v>18</v>
      </c>
      <c r="J186" s="57">
        <v>3</v>
      </c>
      <c r="K186" s="57">
        <v>1</v>
      </c>
      <c r="L186" s="57"/>
      <c r="M186" s="57"/>
      <c r="N186" s="57" t="s">
        <v>353</v>
      </c>
      <c r="O186" s="57"/>
      <c r="P186" s="57">
        <v>19</v>
      </c>
      <c r="Q186" s="57">
        <v>8</v>
      </c>
      <c r="R186" s="57">
        <v>6</v>
      </c>
      <c r="S186" s="57">
        <v>5</v>
      </c>
      <c r="T186" s="57">
        <v>48</v>
      </c>
      <c r="U186" s="57">
        <v>29</v>
      </c>
      <c r="V186" s="57">
        <v>22</v>
      </c>
    </row>
    <row r="187" spans="1:22" x14ac:dyDescent="0.2">
      <c r="A187" s="57">
        <v>5</v>
      </c>
      <c r="B187" s="57">
        <v>20</v>
      </c>
      <c r="C187" s="57" t="s">
        <v>547</v>
      </c>
      <c r="D187">
        <f t="shared" si="4"/>
        <v>22</v>
      </c>
      <c r="E187">
        <f t="shared" si="5"/>
        <v>1</v>
      </c>
      <c r="F187" s="58">
        <v>9884</v>
      </c>
      <c r="G187" s="57" t="s">
        <v>22</v>
      </c>
      <c r="H187" s="57" t="s">
        <v>73</v>
      </c>
      <c r="I187" s="57" t="s">
        <v>19</v>
      </c>
      <c r="J187" s="57">
        <v>3</v>
      </c>
      <c r="K187" s="57">
        <v>3</v>
      </c>
      <c r="L187" s="57"/>
      <c r="M187" s="57"/>
      <c r="N187" s="57" t="s">
        <v>268</v>
      </c>
      <c r="O187" s="57"/>
      <c r="P187" s="57">
        <v>20</v>
      </c>
      <c r="Q187" s="57">
        <v>8</v>
      </c>
      <c r="R187" s="57">
        <v>7</v>
      </c>
      <c r="S187" s="57">
        <v>5</v>
      </c>
      <c r="T187" s="57">
        <v>51</v>
      </c>
      <c r="U187" s="57">
        <v>32</v>
      </c>
      <c r="V187" s="57">
        <v>23</v>
      </c>
    </row>
    <row r="188" spans="1:22" x14ac:dyDescent="0.2">
      <c r="A188" s="57">
        <v>5</v>
      </c>
      <c r="B188" s="57">
        <v>21</v>
      </c>
      <c r="C188" s="57" t="s">
        <v>548</v>
      </c>
      <c r="D188">
        <f t="shared" si="4"/>
        <v>5</v>
      </c>
      <c r="E188">
        <f t="shared" si="5"/>
        <v>2</v>
      </c>
      <c r="F188" s="58">
        <v>9898</v>
      </c>
      <c r="G188" s="57" t="s">
        <v>1</v>
      </c>
      <c r="H188" s="57" t="s">
        <v>66</v>
      </c>
      <c r="I188" s="57" t="s">
        <v>18</v>
      </c>
      <c r="J188" s="57">
        <v>7</v>
      </c>
      <c r="K188" s="57">
        <v>1</v>
      </c>
      <c r="L188" s="57"/>
      <c r="M188" s="57"/>
      <c r="N188" s="57" t="s">
        <v>267</v>
      </c>
      <c r="O188" s="57"/>
      <c r="P188" s="57">
        <v>21</v>
      </c>
      <c r="Q188" s="57">
        <v>9</v>
      </c>
      <c r="R188" s="57">
        <v>7</v>
      </c>
      <c r="S188" s="57">
        <v>5</v>
      </c>
      <c r="T188" s="57">
        <v>58</v>
      </c>
      <c r="U188" s="57">
        <v>33</v>
      </c>
      <c r="V188" s="57">
        <v>25</v>
      </c>
    </row>
    <row r="189" spans="1:22" x14ac:dyDescent="0.2">
      <c r="A189" s="57">
        <v>5</v>
      </c>
      <c r="B189" s="57">
        <v>22</v>
      </c>
      <c r="C189" s="57" t="s">
        <v>549</v>
      </c>
      <c r="D189">
        <f t="shared" si="4"/>
        <v>12</v>
      </c>
      <c r="E189">
        <f t="shared" si="5"/>
        <v>2</v>
      </c>
      <c r="F189" s="58">
        <v>9905</v>
      </c>
      <c r="G189" s="57" t="s">
        <v>22</v>
      </c>
      <c r="H189" s="57" t="s">
        <v>45</v>
      </c>
      <c r="I189" s="57" t="s">
        <v>18</v>
      </c>
      <c r="J189" s="57">
        <v>2</v>
      </c>
      <c r="K189" s="57">
        <v>0</v>
      </c>
      <c r="L189" s="57"/>
      <c r="M189" s="57"/>
      <c r="N189" s="57" t="s">
        <v>347</v>
      </c>
      <c r="O189" s="57"/>
      <c r="P189" s="57">
        <v>22</v>
      </c>
      <c r="Q189" s="57">
        <v>10</v>
      </c>
      <c r="R189" s="57">
        <v>7</v>
      </c>
      <c r="S189" s="57">
        <v>5</v>
      </c>
      <c r="T189" s="57">
        <v>60</v>
      </c>
      <c r="U189" s="57">
        <v>33</v>
      </c>
      <c r="V189" s="57">
        <v>27</v>
      </c>
    </row>
    <row r="190" spans="1:22" x14ac:dyDescent="0.2">
      <c r="A190" s="57">
        <v>5</v>
      </c>
      <c r="B190" s="57">
        <v>23</v>
      </c>
      <c r="C190" s="57" t="s">
        <v>550</v>
      </c>
      <c r="D190">
        <f t="shared" si="4"/>
        <v>5</v>
      </c>
      <c r="E190">
        <f t="shared" si="5"/>
        <v>3</v>
      </c>
      <c r="F190" s="58">
        <v>9926</v>
      </c>
      <c r="G190" s="57" t="s">
        <v>1</v>
      </c>
      <c r="H190" s="57" t="s">
        <v>111</v>
      </c>
      <c r="I190" s="57" t="s">
        <v>19</v>
      </c>
      <c r="J190" s="57">
        <v>4</v>
      </c>
      <c r="K190" s="57">
        <v>4</v>
      </c>
      <c r="L190" s="57"/>
      <c r="M190" s="57"/>
      <c r="N190" s="57" t="s">
        <v>270</v>
      </c>
      <c r="O190" s="57"/>
      <c r="P190" s="57">
        <v>23</v>
      </c>
      <c r="Q190" s="57">
        <v>10</v>
      </c>
      <c r="R190" s="57">
        <v>8</v>
      </c>
      <c r="S190" s="57">
        <v>5</v>
      </c>
      <c r="T190" s="57">
        <v>64</v>
      </c>
      <c r="U190" s="57">
        <v>37</v>
      </c>
      <c r="V190" s="57">
        <v>28</v>
      </c>
    </row>
    <row r="191" spans="1:22" x14ac:dyDescent="0.2">
      <c r="A191" s="57">
        <v>5</v>
      </c>
      <c r="B191" s="57">
        <v>24</v>
      </c>
      <c r="C191" s="57" t="s">
        <v>551</v>
      </c>
      <c r="D191">
        <f t="shared" si="4"/>
        <v>12</v>
      </c>
      <c r="E191">
        <f t="shared" si="5"/>
        <v>3</v>
      </c>
      <c r="F191" s="58">
        <v>9933</v>
      </c>
      <c r="G191" s="57" t="s">
        <v>22</v>
      </c>
      <c r="H191" s="57" t="s">
        <v>120</v>
      </c>
      <c r="I191" s="57" t="s">
        <v>19</v>
      </c>
      <c r="J191" s="57">
        <v>3</v>
      </c>
      <c r="K191" s="57">
        <v>3</v>
      </c>
      <c r="L191" s="57"/>
      <c r="M191" s="57"/>
      <c r="N191" s="57" t="s">
        <v>269</v>
      </c>
      <c r="O191" s="57"/>
      <c r="P191" s="57">
        <v>24</v>
      </c>
      <c r="Q191" s="57">
        <v>10</v>
      </c>
      <c r="R191" s="57">
        <v>9</v>
      </c>
      <c r="S191" s="57">
        <v>5</v>
      </c>
      <c r="T191" s="57">
        <v>67</v>
      </c>
      <c r="U191" s="57">
        <v>40</v>
      </c>
      <c r="V191" s="57">
        <v>29</v>
      </c>
    </row>
    <row r="192" spans="1:22" x14ac:dyDescent="0.2">
      <c r="A192" s="57">
        <v>5</v>
      </c>
      <c r="B192" s="57">
        <v>25</v>
      </c>
      <c r="C192" s="57" t="s">
        <v>552</v>
      </c>
      <c r="D192">
        <f t="shared" si="4"/>
        <v>16</v>
      </c>
      <c r="E192">
        <f t="shared" si="5"/>
        <v>3</v>
      </c>
      <c r="F192" s="58">
        <v>9937</v>
      </c>
      <c r="G192" s="57" t="s">
        <v>1</v>
      </c>
      <c r="H192" s="57" t="s">
        <v>161</v>
      </c>
      <c r="I192" s="57" t="s">
        <v>19</v>
      </c>
      <c r="J192" s="57">
        <v>1</v>
      </c>
      <c r="K192" s="57">
        <v>1</v>
      </c>
      <c r="L192" s="57"/>
      <c r="M192" s="57"/>
      <c r="N192" s="57" t="s">
        <v>59</v>
      </c>
      <c r="O192" s="57"/>
      <c r="P192" s="57">
        <v>25</v>
      </c>
      <c r="Q192" s="57">
        <v>10</v>
      </c>
      <c r="R192" s="57">
        <v>10</v>
      </c>
      <c r="S192" s="57">
        <v>5</v>
      </c>
      <c r="T192" s="57">
        <v>68</v>
      </c>
      <c r="U192" s="57">
        <v>41</v>
      </c>
      <c r="V192" s="57">
        <v>30</v>
      </c>
    </row>
    <row r="193" spans="1:22" x14ac:dyDescent="0.2">
      <c r="A193" s="57">
        <v>5</v>
      </c>
      <c r="B193" s="57">
        <v>26</v>
      </c>
      <c r="C193" s="57" t="s">
        <v>553</v>
      </c>
      <c r="D193">
        <f t="shared" si="4"/>
        <v>19</v>
      </c>
      <c r="E193">
        <f t="shared" si="5"/>
        <v>3</v>
      </c>
      <c r="F193" s="58">
        <v>9940</v>
      </c>
      <c r="G193" s="57" t="s">
        <v>1</v>
      </c>
      <c r="H193" s="57" t="s">
        <v>172</v>
      </c>
      <c r="I193" s="57" t="s">
        <v>19</v>
      </c>
      <c r="J193" s="57">
        <v>2</v>
      </c>
      <c r="K193" s="57">
        <v>2</v>
      </c>
      <c r="L193" s="57"/>
      <c r="M193" s="57"/>
      <c r="N193" s="57" t="s">
        <v>271</v>
      </c>
      <c r="O193" s="57"/>
      <c r="P193" s="57">
        <v>26</v>
      </c>
      <c r="Q193" s="57">
        <v>10</v>
      </c>
      <c r="R193" s="57">
        <v>11</v>
      </c>
      <c r="S193" s="57">
        <v>5</v>
      </c>
      <c r="T193" s="57">
        <v>70</v>
      </c>
      <c r="U193" s="57">
        <v>43</v>
      </c>
      <c r="V193" s="57">
        <v>31</v>
      </c>
    </row>
    <row r="194" spans="1:22" x14ac:dyDescent="0.2">
      <c r="A194" s="57">
        <v>5</v>
      </c>
      <c r="B194" s="57">
        <v>27</v>
      </c>
      <c r="C194" s="57" t="s">
        <v>554</v>
      </c>
      <c r="D194">
        <f t="shared" si="4"/>
        <v>26</v>
      </c>
      <c r="E194">
        <f t="shared" si="5"/>
        <v>3</v>
      </c>
      <c r="F194" s="58">
        <v>9947</v>
      </c>
      <c r="G194" s="57" t="s">
        <v>22</v>
      </c>
      <c r="H194" s="57" t="s">
        <v>167</v>
      </c>
      <c r="I194" s="57" t="s">
        <v>18</v>
      </c>
      <c r="J194" s="57">
        <v>1</v>
      </c>
      <c r="K194" s="57">
        <v>0</v>
      </c>
      <c r="L194" s="57"/>
      <c r="M194" s="57"/>
      <c r="N194" s="57" t="s">
        <v>59</v>
      </c>
      <c r="O194" s="57"/>
      <c r="P194" s="57">
        <v>27</v>
      </c>
      <c r="Q194" s="57">
        <v>11</v>
      </c>
      <c r="R194" s="57">
        <v>11</v>
      </c>
      <c r="S194" s="57">
        <v>5</v>
      </c>
      <c r="T194" s="57">
        <v>71</v>
      </c>
      <c r="U194" s="57">
        <v>43</v>
      </c>
      <c r="V194" s="57">
        <v>33</v>
      </c>
    </row>
    <row r="195" spans="1:22" x14ac:dyDescent="0.2">
      <c r="A195" s="57">
        <v>5</v>
      </c>
      <c r="B195" s="57">
        <v>28</v>
      </c>
      <c r="C195" s="57" t="s">
        <v>555</v>
      </c>
      <c r="D195">
        <f t="shared" ref="D195:D258" si="6">DAY(F195)</f>
        <v>31</v>
      </c>
      <c r="E195">
        <f t="shared" ref="E195:E258" si="7">MONTH(F195)</f>
        <v>3</v>
      </c>
      <c r="F195" s="58">
        <v>9952</v>
      </c>
      <c r="G195" s="57" t="s">
        <v>22</v>
      </c>
      <c r="H195" s="57" t="s">
        <v>128</v>
      </c>
      <c r="I195" s="57" t="s">
        <v>20</v>
      </c>
      <c r="J195" s="57">
        <v>1</v>
      </c>
      <c r="K195" s="57">
        <v>6</v>
      </c>
      <c r="L195" s="57"/>
      <c r="M195" s="57"/>
      <c r="N195" s="57" t="s">
        <v>59</v>
      </c>
      <c r="O195" s="57"/>
      <c r="P195" s="57">
        <v>28</v>
      </c>
      <c r="Q195" s="57">
        <v>11</v>
      </c>
      <c r="R195" s="57">
        <v>11</v>
      </c>
      <c r="S195" s="57">
        <v>6</v>
      </c>
      <c r="T195" s="57">
        <v>72</v>
      </c>
      <c r="U195" s="57">
        <v>49</v>
      </c>
      <c r="V195" s="57">
        <v>33</v>
      </c>
    </row>
    <row r="196" spans="1:22" x14ac:dyDescent="0.2">
      <c r="A196" s="57">
        <v>5</v>
      </c>
      <c r="B196" s="57">
        <v>29</v>
      </c>
      <c r="C196" s="57" t="s">
        <v>556</v>
      </c>
      <c r="D196">
        <f t="shared" si="6"/>
        <v>2</v>
      </c>
      <c r="E196">
        <f t="shared" si="7"/>
        <v>4</v>
      </c>
      <c r="F196" s="58">
        <v>9954</v>
      </c>
      <c r="G196" s="57" t="s">
        <v>1</v>
      </c>
      <c r="H196" s="57" t="s">
        <v>106</v>
      </c>
      <c r="I196" s="57" t="s">
        <v>18</v>
      </c>
      <c r="J196" s="57">
        <v>3</v>
      </c>
      <c r="K196" s="57">
        <v>2</v>
      </c>
      <c r="L196" s="57"/>
      <c r="M196" s="57"/>
      <c r="N196" s="57" t="s">
        <v>272</v>
      </c>
      <c r="O196" s="57"/>
      <c r="P196" s="57">
        <v>29</v>
      </c>
      <c r="Q196" s="57">
        <v>12</v>
      </c>
      <c r="R196" s="57">
        <v>11</v>
      </c>
      <c r="S196" s="57">
        <v>6</v>
      </c>
      <c r="T196" s="57">
        <v>75</v>
      </c>
      <c r="U196" s="57">
        <v>51</v>
      </c>
      <c r="V196" s="57">
        <v>35</v>
      </c>
    </row>
    <row r="197" spans="1:22" x14ac:dyDescent="0.2">
      <c r="A197" s="57">
        <v>5</v>
      </c>
      <c r="B197" s="57">
        <v>30</v>
      </c>
      <c r="C197" s="57" t="s">
        <v>557</v>
      </c>
      <c r="D197">
        <f t="shared" si="6"/>
        <v>9</v>
      </c>
      <c r="E197">
        <f t="shared" si="7"/>
        <v>4</v>
      </c>
      <c r="F197" s="58">
        <v>9961</v>
      </c>
      <c r="G197" s="57" t="s">
        <v>22</v>
      </c>
      <c r="H197" s="57" t="s">
        <v>147</v>
      </c>
      <c r="I197" s="57" t="s">
        <v>20</v>
      </c>
      <c r="J197" s="57">
        <v>0</v>
      </c>
      <c r="K197" s="57">
        <v>2</v>
      </c>
      <c r="L197" s="57"/>
      <c r="M197" s="57"/>
      <c r="N197" s="57"/>
      <c r="O197" s="57"/>
      <c r="P197" s="57">
        <v>30</v>
      </c>
      <c r="Q197" s="57">
        <v>12</v>
      </c>
      <c r="R197" s="57">
        <v>11</v>
      </c>
      <c r="S197" s="57">
        <v>7</v>
      </c>
      <c r="T197" s="57">
        <v>75</v>
      </c>
      <c r="U197" s="57">
        <v>53</v>
      </c>
      <c r="V197" s="57">
        <v>35</v>
      </c>
    </row>
    <row r="198" spans="1:22" x14ac:dyDescent="0.2">
      <c r="A198" s="57">
        <v>5</v>
      </c>
      <c r="B198" s="57">
        <v>31</v>
      </c>
      <c r="C198" s="57" t="s">
        <v>558</v>
      </c>
      <c r="D198">
        <f t="shared" si="6"/>
        <v>16</v>
      </c>
      <c r="E198">
        <f t="shared" si="7"/>
        <v>4</v>
      </c>
      <c r="F198" s="58">
        <v>9968</v>
      </c>
      <c r="G198" s="57" t="s">
        <v>1</v>
      </c>
      <c r="H198" s="57" t="s">
        <v>160</v>
      </c>
      <c r="I198" s="57" t="s">
        <v>18</v>
      </c>
      <c r="J198" s="57">
        <v>5</v>
      </c>
      <c r="K198" s="57">
        <v>0</v>
      </c>
      <c r="L198" s="57"/>
      <c r="M198" s="57"/>
      <c r="N198" s="57" t="s">
        <v>273</v>
      </c>
      <c r="O198" s="57"/>
      <c r="P198" s="57">
        <v>31</v>
      </c>
      <c r="Q198" s="57">
        <v>13</v>
      </c>
      <c r="R198" s="57">
        <v>11</v>
      </c>
      <c r="S198" s="57">
        <v>7</v>
      </c>
      <c r="T198" s="57">
        <v>80</v>
      </c>
      <c r="U198" s="57">
        <v>53</v>
      </c>
      <c r="V198" s="57">
        <v>37</v>
      </c>
    </row>
    <row r="199" spans="1:22" x14ac:dyDescent="0.2">
      <c r="A199" s="57">
        <v>5</v>
      </c>
      <c r="B199" s="57">
        <v>32</v>
      </c>
      <c r="C199" s="57" t="s">
        <v>559</v>
      </c>
      <c r="D199">
        <f t="shared" si="6"/>
        <v>18</v>
      </c>
      <c r="E199">
        <f t="shared" si="7"/>
        <v>4</v>
      </c>
      <c r="F199" s="58">
        <v>9970</v>
      </c>
      <c r="G199" s="57" t="s">
        <v>1</v>
      </c>
      <c r="H199" s="57" t="s">
        <v>159</v>
      </c>
      <c r="I199" s="57" t="s">
        <v>18</v>
      </c>
      <c r="J199" s="57">
        <v>2</v>
      </c>
      <c r="K199" s="57">
        <v>1</v>
      </c>
      <c r="L199" s="57"/>
      <c r="M199" s="57"/>
      <c r="N199" s="57" t="s">
        <v>274</v>
      </c>
      <c r="O199" s="57"/>
      <c r="P199" s="57">
        <v>32</v>
      </c>
      <c r="Q199" s="57">
        <v>14</v>
      </c>
      <c r="R199" s="57">
        <v>11</v>
      </c>
      <c r="S199" s="57">
        <v>7</v>
      </c>
      <c r="T199" s="57">
        <v>82</v>
      </c>
      <c r="U199" s="57">
        <v>54</v>
      </c>
      <c r="V199" s="57">
        <v>39</v>
      </c>
    </row>
    <row r="200" spans="1:22" x14ac:dyDescent="0.2">
      <c r="A200" s="57">
        <v>5</v>
      </c>
      <c r="B200" s="57">
        <v>33</v>
      </c>
      <c r="C200" s="57" t="s">
        <v>560</v>
      </c>
      <c r="D200">
        <f t="shared" si="6"/>
        <v>19</v>
      </c>
      <c r="E200">
        <f t="shared" si="7"/>
        <v>4</v>
      </c>
      <c r="F200" s="58">
        <v>9971</v>
      </c>
      <c r="G200" s="57" t="s">
        <v>22</v>
      </c>
      <c r="H200" s="57" t="s">
        <v>164</v>
      </c>
      <c r="I200" s="57" t="s">
        <v>19</v>
      </c>
      <c r="J200" s="57">
        <v>3</v>
      </c>
      <c r="K200" s="57">
        <v>3</v>
      </c>
      <c r="L200" s="57"/>
      <c r="M200" s="57"/>
      <c r="N200" s="57" t="s">
        <v>303</v>
      </c>
      <c r="O200" s="57"/>
      <c r="P200" s="57">
        <v>33</v>
      </c>
      <c r="Q200" s="57">
        <v>14</v>
      </c>
      <c r="R200" s="57">
        <v>12</v>
      </c>
      <c r="S200" s="57">
        <v>7</v>
      </c>
      <c r="T200" s="57">
        <v>85</v>
      </c>
      <c r="U200" s="57">
        <v>57</v>
      </c>
      <c r="V200" s="57">
        <v>40</v>
      </c>
    </row>
    <row r="201" spans="1:22" x14ac:dyDescent="0.2">
      <c r="A201" s="57">
        <v>5</v>
      </c>
      <c r="B201" s="57">
        <v>34</v>
      </c>
      <c r="C201" s="57" t="s">
        <v>561</v>
      </c>
      <c r="D201">
        <f t="shared" si="6"/>
        <v>23</v>
      </c>
      <c r="E201">
        <f t="shared" si="7"/>
        <v>4</v>
      </c>
      <c r="F201" s="58">
        <v>9975</v>
      </c>
      <c r="G201" s="57" t="s">
        <v>22</v>
      </c>
      <c r="H201" s="57" t="s">
        <v>175</v>
      </c>
      <c r="I201" s="57" t="s">
        <v>20</v>
      </c>
      <c r="J201" s="57">
        <v>3</v>
      </c>
      <c r="K201" s="57">
        <v>4</v>
      </c>
      <c r="L201" s="57"/>
      <c r="M201" s="57"/>
      <c r="N201" s="57" t="s">
        <v>275</v>
      </c>
      <c r="O201" s="57"/>
      <c r="P201" s="57">
        <v>34</v>
      </c>
      <c r="Q201" s="57">
        <v>14</v>
      </c>
      <c r="R201" s="57">
        <v>12</v>
      </c>
      <c r="S201" s="57">
        <v>8</v>
      </c>
      <c r="T201" s="57">
        <v>88</v>
      </c>
      <c r="U201" s="57">
        <v>61</v>
      </c>
      <c r="V201" s="57">
        <v>40</v>
      </c>
    </row>
    <row r="202" spans="1:22" x14ac:dyDescent="0.2">
      <c r="A202" s="57">
        <v>5</v>
      </c>
      <c r="B202" s="57">
        <v>35</v>
      </c>
      <c r="C202" s="57" t="s">
        <v>562</v>
      </c>
      <c r="D202">
        <f t="shared" si="6"/>
        <v>26</v>
      </c>
      <c r="E202">
        <f t="shared" si="7"/>
        <v>4</v>
      </c>
      <c r="F202" s="58">
        <v>9978</v>
      </c>
      <c r="G202" s="57" t="s">
        <v>22</v>
      </c>
      <c r="H202" s="57" t="s">
        <v>174</v>
      </c>
      <c r="I202" s="57" t="s">
        <v>19</v>
      </c>
      <c r="J202" s="57">
        <v>1</v>
      </c>
      <c r="K202" s="57">
        <v>1</v>
      </c>
      <c r="L202" s="57"/>
      <c r="M202" s="57"/>
      <c r="N202" s="57" t="s">
        <v>276</v>
      </c>
      <c r="O202" s="57"/>
      <c r="P202" s="57">
        <v>35</v>
      </c>
      <c r="Q202" s="57">
        <v>14</v>
      </c>
      <c r="R202" s="57">
        <v>13</v>
      </c>
      <c r="S202" s="57">
        <v>8</v>
      </c>
      <c r="T202" s="57">
        <v>89</v>
      </c>
      <c r="U202" s="57">
        <v>62</v>
      </c>
      <c r="V202" s="57">
        <v>41</v>
      </c>
    </row>
    <row r="203" spans="1:22" x14ac:dyDescent="0.2">
      <c r="A203" s="57">
        <v>5</v>
      </c>
      <c r="B203" s="57">
        <v>36</v>
      </c>
      <c r="C203" s="57" t="s">
        <v>563</v>
      </c>
      <c r="D203">
        <f t="shared" si="6"/>
        <v>27</v>
      </c>
      <c r="E203">
        <f t="shared" si="7"/>
        <v>4</v>
      </c>
      <c r="F203" s="58">
        <v>9979</v>
      </c>
      <c r="G203" s="57" t="s">
        <v>22</v>
      </c>
      <c r="H203" s="57" t="s">
        <v>151</v>
      </c>
      <c r="I203" s="57" t="s">
        <v>18</v>
      </c>
      <c r="J203" s="57">
        <v>4</v>
      </c>
      <c r="K203" s="57">
        <v>1</v>
      </c>
      <c r="L203" s="57"/>
      <c r="M203" s="57"/>
      <c r="N203" s="57" t="s">
        <v>277</v>
      </c>
      <c r="O203" s="57"/>
      <c r="P203" s="57">
        <v>36</v>
      </c>
      <c r="Q203" s="57">
        <v>15</v>
      </c>
      <c r="R203" s="57">
        <v>13</v>
      </c>
      <c r="S203" s="57">
        <v>8</v>
      </c>
      <c r="T203" s="57">
        <v>93</v>
      </c>
      <c r="U203" s="57">
        <v>63</v>
      </c>
      <c r="V203" s="57">
        <v>43</v>
      </c>
    </row>
    <row r="204" spans="1:22" x14ac:dyDescent="0.2">
      <c r="A204" s="57">
        <v>5</v>
      </c>
      <c r="B204" s="57">
        <v>37</v>
      </c>
      <c r="C204" s="57" t="s">
        <v>564</v>
      </c>
      <c r="D204">
        <f t="shared" si="6"/>
        <v>30</v>
      </c>
      <c r="E204">
        <f t="shared" si="7"/>
        <v>4</v>
      </c>
      <c r="F204" s="58">
        <v>9982</v>
      </c>
      <c r="G204" s="57" t="s">
        <v>1</v>
      </c>
      <c r="H204" s="57" t="s">
        <v>156</v>
      </c>
      <c r="I204" s="57" t="s">
        <v>18</v>
      </c>
      <c r="J204" s="57">
        <v>3</v>
      </c>
      <c r="K204" s="57">
        <v>0</v>
      </c>
      <c r="L204" s="57"/>
      <c r="M204" s="57"/>
      <c r="N204" s="57" t="s">
        <v>278</v>
      </c>
      <c r="O204" s="57"/>
      <c r="P204" s="57">
        <v>37</v>
      </c>
      <c r="Q204" s="57">
        <v>16</v>
      </c>
      <c r="R204" s="57">
        <v>13</v>
      </c>
      <c r="S204" s="57">
        <v>8</v>
      </c>
      <c r="T204" s="57">
        <v>96</v>
      </c>
      <c r="U204" s="57">
        <v>63</v>
      </c>
      <c r="V204" s="57">
        <v>45</v>
      </c>
    </row>
    <row r="205" spans="1:22" x14ac:dyDescent="0.2">
      <c r="A205" s="57">
        <v>5</v>
      </c>
      <c r="B205" s="57">
        <v>38</v>
      </c>
      <c r="C205" s="57" t="s">
        <v>565</v>
      </c>
      <c r="D205">
        <f t="shared" si="6"/>
        <v>4</v>
      </c>
      <c r="E205">
        <f t="shared" si="7"/>
        <v>5</v>
      </c>
      <c r="F205" s="58">
        <v>9986</v>
      </c>
      <c r="G205" s="57" t="s">
        <v>22</v>
      </c>
      <c r="H205" s="57" t="s">
        <v>165</v>
      </c>
      <c r="I205" s="57" t="s">
        <v>20</v>
      </c>
      <c r="J205" s="57">
        <v>0</v>
      </c>
      <c r="K205" s="57">
        <v>5</v>
      </c>
      <c r="L205" s="57"/>
      <c r="M205" s="57"/>
      <c r="N205" s="57"/>
      <c r="O205" s="57"/>
      <c r="P205" s="57">
        <v>38</v>
      </c>
      <c r="Q205" s="57">
        <v>16</v>
      </c>
      <c r="R205" s="57">
        <v>13</v>
      </c>
      <c r="S205" s="57">
        <v>9</v>
      </c>
      <c r="T205" s="57">
        <v>96</v>
      </c>
      <c r="U205" s="57">
        <v>68</v>
      </c>
      <c r="V205" s="57">
        <v>45</v>
      </c>
    </row>
    <row r="206" spans="1:22" x14ac:dyDescent="0.2">
      <c r="A206" s="57">
        <v>6</v>
      </c>
      <c r="B206" s="57">
        <v>1</v>
      </c>
      <c r="C206" s="57" t="s">
        <v>566</v>
      </c>
      <c r="D206">
        <f t="shared" si="6"/>
        <v>27</v>
      </c>
      <c r="E206">
        <f t="shared" si="7"/>
        <v>8</v>
      </c>
      <c r="F206" s="58">
        <v>10101</v>
      </c>
      <c r="G206" s="57" t="s">
        <v>1</v>
      </c>
      <c r="H206" s="57" t="s">
        <v>63</v>
      </c>
      <c r="I206" s="57" t="s">
        <v>18</v>
      </c>
      <c r="J206" s="57">
        <v>3</v>
      </c>
      <c r="K206" s="57">
        <v>1</v>
      </c>
      <c r="L206" s="57"/>
      <c r="M206" s="57"/>
      <c r="N206" s="57" t="s">
        <v>348</v>
      </c>
      <c r="O206" s="57"/>
      <c r="P206" s="57">
        <v>1</v>
      </c>
      <c r="Q206" s="57">
        <v>1</v>
      </c>
      <c r="R206" s="57">
        <v>0</v>
      </c>
      <c r="S206" s="57">
        <v>0</v>
      </c>
      <c r="T206" s="57">
        <v>3</v>
      </c>
      <c r="U206" s="57">
        <v>1</v>
      </c>
      <c r="V206" s="57">
        <v>2</v>
      </c>
    </row>
    <row r="207" spans="1:22" x14ac:dyDescent="0.2">
      <c r="A207" s="57">
        <v>6</v>
      </c>
      <c r="B207" s="57">
        <v>2</v>
      </c>
      <c r="C207" s="57" t="s">
        <v>567</v>
      </c>
      <c r="D207">
        <f t="shared" si="6"/>
        <v>31</v>
      </c>
      <c r="E207">
        <f t="shared" si="7"/>
        <v>8</v>
      </c>
      <c r="F207" s="58">
        <v>10105</v>
      </c>
      <c r="G207" s="57" t="s">
        <v>1</v>
      </c>
      <c r="H207" s="57" t="s">
        <v>161</v>
      </c>
      <c r="I207" s="57" t="s">
        <v>20</v>
      </c>
      <c r="J207" s="57">
        <v>1</v>
      </c>
      <c r="K207" s="57">
        <v>2</v>
      </c>
      <c r="L207" s="57"/>
      <c r="M207" s="57"/>
      <c r="N207" s="57" t="s">
        <v>263</v>
      </c>
      <c r="O207" s="57"/>
      <c r="P207" s="57">
        <v>2</v>
      </c>
      <c r="Q207" s="57">
        <v>1</v>
      </c>
      <c r="R207" s="57">
        <v>0</v>
      </c>
      <c r="S207" s="57">
        <v>1</v>
      </c>
      <c r="T207" s="57">
        <v>4</v>
      </c>
      <c r="U207" s="57">
        <v>3</v>
      </c>
      <c r="V207" s="57">
        <v>2</v>
      </c>
    </row>
    <row r="208" spans="1:22" x14ac:dyDescent="0.2">
      <c r="A208" s="57">
        <v>6</v>
      </c>
      <c r="B208" s="57">
        <v>3</v>
      </c>
      <c r="C208" s="57" t="s">
        <v>568</v>
      </c>
      <c r="D208">
        <f t="shared" si="6"/>
        <v>3</v>
      </c>
      <c r="E208">
        <f t="shared" si="7"/>
        <v>9</v>
      </c>
      <c r="F208" s="58">
        <v>10108</v>
      </c>
      <c r="G208" s="57" t="s">
        <v>22</v>
      </c>
      <c r="H208" s="57" t="s">
        <v>157</v>
      </c>
      <c r="I208" s="57" t="s">
        <v>20</v>
      </c>
      <c r="J208" s="57">
        <v>2</v>
      </c>
      <c r="K208" s="57">
        <v>3</v>
      </c>
      <c r="L208" s="57"/>
      <c r="M208" s="57"/>
      <c r="N208" s="57" t="s">
        <v>279</v>
      </c>
      <c r="O208" s="57"/>
      <c r="P208" s="57">
        <v>3</v>
      </c>
      <c r="Q208" s="57">
        <v>1</v>
      </c>
      <c r="R208" s="57">
        <v>0</v>
      </c>
      <c r="S208" s="57">
        <v>2</v>
      </c>
      <c r="T208" s="57">
        <v>6</v>
      </c>
      <c r="U208" s="57">
        <v>6</v>
      </c>
      <c r="V208" s="57">
        <v>2</v>
      </c>
    </row>
    <row r="209" spans="1:22" x14ac:dyDescent="0.2">
      <c r="A209" s="57">
        <v>6</v>
      </c>
      <c r="B209" s="57">
        <v>4</v>
      </c>
      <c r="C209" s="57" t="s">
        <v>569</v>
      </c>
      <c r="D209">
        <f t="shared" si="6"/>
        <v>10</v>
      </c>
      <c r="E209">
        <f t="shared" si="7"/>
        <v>9</v>
      </c>
      <c r="F209" s="58">
        <v>10115</v>
      </c>
      <c r="G209" s="57" t="s">
        <v>1</v>
      </c>
      <c r="H209" s="57" t="s">
        <v>139</v>
      </c>
      <c r="I209" s="57" t="s">
        <v>18</v>
      </c>
      <c r="J209" s="57">
        <v>4</v>
      </c>
      <c r="K209" s="57">
        <v>2</v>
      </c>
      <c r="L209" s="57"/>
      <c r="M209" s="57"/>
      <c r="N209" s="57" t="s">
        <v>280</v>
      </c>
      <c r="O209" s="57"/>
      <c r="P209" s="57">
        <v>4</v>
      </c>
      <c r="Q209" s="57">
        <v>2</v>
      </c>
      <c r="R209" s="57">
        <v>0</v>
      </c>
      <c r="S209" s="57">
        <v>2</v>
      </c>
      <c r="T209" s="57">
        <v>10</v>
      </c>
      <c r="U209" s="57">
        <v>8</v>
      </c>
      <c r="V209" s="57">
        <v>4</v>
      </c>
    </row>
    <row r="210" spans="1:22" x14ac:dyDescent="0.2">
      <c r="A210" s="57">
        <v>6</v>
      </c>
      <c r="B210" s="57">
        <v>5</v>
      </c>
      <c r="C210" s="57" t="s">
        <v>570</v>
      </c>
      <c r="D210">
        <f t="shared" si="6"/>
        <v>17</v>
      </c>
      <c r="E210">
        <f t="shared" si="7"/>
        <v>9</v>
      </c>
      <c r="F210" s="58">
        <v>10122</v>
      </c>
      <c r="G210" s="57" t="s">
        <v>22</v>
      </c>
      <c r="H210" s="57" t="s">
        <v>167</v>
      </c>
      <c r="I210" s="57" t="s">
        <v>18</v>
      </c>
      <c r="J210" s="57">
        <v>3</v>
      </c>
      <c r="K210" s="57">
        <v>1</v>
      </c>
      <c r="L210" s="57"/>
      <c r="M210" s="57"/>
      <c r="N210" s="57" t="s">
        <v>281</v>
      </c>
      <c r="O210" s="57"/>
      <c r="P210" s="57">
        <v>5</v>
      </c>
      <c r="Q210" s="57">
        <v>3</v>
      </c>
      <c r="R210" s="57">
        <v>0</v>
      </c>
      <c r="S210" s="57">
        <v>2</v>
      </c>
      <c r="T210" s="57">
        <v>13</v>
      </c>
      <c r="U210" s="57">
        <v>9</v>
      </c>
      <c r="V210" s="57">
        <v>6</v>
      </c>
    </row>
    <row r="211" spans="1:22" x14ac:dyDescent="0.2">
      <c r="A211" s="57">
        <v>6</v>
      </c>
      <c r="B211" s="57">
        <v>6</v>
      </c>
      <c r="C211" s="57" t="s">
        <v>571</v>
      </c>
      <c r="D211">
        <f t="shared" si="6"/>
        <v>24</v>
      </c>
      <c r="E211">
        <f t="shared" si="7"/>
        <v>9</v>
      </c>
      <c r="F211" s="58">
        <v>10129</v>
      </c>
      <c r="G211" s="57" t="s">
        <v>1</v>
      </c>
      <c r="H211" s="57" t="s">
        <v>173</v>
      </c>
      <c r="I211" s="57" t="s">
        <v>18</v>
      </c>
      <c r="J211" s="57">
        <v>7</v>
      </c>
      <c r="K211" s="57">
        <v>1</v>
      </c>
      <c r="L211" s="57"/>
      <c r="M211" s="57"/>
      <c r="N211" s="57" t="s">
        <v>354</v>
      </c>
      <c r="O211" s="57"/>
      <c r="P211" s="57">
        <v>6</v>
      </c>
      <c r="Q211" s="57">
        <v>4</v>
      </c>
      <c r="R211" s="57">
        <v>0</v>
      </c>
      <c r="S211" s="57">
        <v>2</v>
      </c>
      <c r="T211" s="57">
        <v>20</v>
      </c>
      <c r="U211" s="57">
        <v>10</v>
      </c>
      <c r="V211" s="57">
        <v>8</v>
      </c>
    </row>
    <row r="212" spans="1:22" x14ac:dyDescent="0.2">
      <c r="A212" s="57">
        <v>6</v>
      </c>
      <c r="B212" s="57">
        <v>7</v>
      </c>
      <c r="C212" s="57" t="s">
        <v>572</v>
      </c>
      <c r="D212">
        <f t="shared" si="6"/>
        <v>8</v>
      </c>
      <c r="E212">
        <f t="shared" si="7"/>
        <v>10</v>
      </c>
      <c r="F212" s="58">
        <v>10143</v>
      </c>
      <c r="G212" s="57" t="s">
        <v>1</v>
      </c>
      <c r="H212" s="57" t="s">
        <v>127</v>
      </c>
      <c r="I212" s="57" t="s">
        <v>20</v>
      </c>
      <c r="J212" s="57">
        <v>1</v>
      </c>
      <c r="K212" s="57">
        <v>2</v>
      </c>
      <c r="L212" s="57"/>
      <c r="M212" s="57"/>
      <c r="N212" s="57" t="s">
        <v>97</v>
      </c>
      <c r="O212" s="57"/>
      <c r="P212" s="57">
        <v>7</v>
      </c>
      <c r="Q212" s="57">
        <v>4</v>
      </c>
      <c r="R212" s="57">
        <v>0</v>
      </c>
      <c r="S212" s="57">
        <v>3</v>
      </c>
      <c r="T212" s="57">
        <v>21</v>
      </c>
      <c r="U212" s="57">
        <v>12</v>
      </c>
      <c r="V212" s="57">
        <v>8</v>
      </c>
    </row>
    <row r="213" spans="1:22" x14ac:dyDescent="0.2">
      <c r="A213" s="57">
        <v>6</v>
      </c>
      <c r="B213" s="57">
        <v>8</v>
      </c>
      <c r="C213" s="57" t="s">
        <v>573</v>
      </c>
      <c r="D213">
        <f t="shared" si="6"/>
        <v>22</v>
      </c>
      <c r="E213">
        <f t="shared" si="7"/>
        <v>10</v>
      </c>
      <c r="F213" s="58">
        <v>10157</v>
      </c>
      <c r="G213" s="57" t="s">
        <v>1</v>
      </c>
      <c r="H213" s="57" t="s">
        <v>66</v>
      </c>
      <c r="I213" s="57" t="s">
        <v>18</v>
      </c>
      <c r="J213" s="57">
        <v>4</v>
      </c>
      <c r="K213" s="57">
        <v>2</v>
      </c>
      <c r="L213" s="57"/>
      <c r="M213" s="57"/>
      <c r="N213" s="57" t="s">
        <v>282</v>
      </c>
      <c r="O213" s="57"/>
      <c r="P213" s="57">
        <v>8</v>
      </c>
      <c r="Q213" s="57">
        <v>5</v>
      </c>
      <c r="R213" s="57">
        <v>0</v>
      </c>
      <c r="S213" s="57">
        <v>3</v>
      </c>
      <c r="T213" s="57">
        <v>25</v>
      </c>
      <c r="U213" s="57">
        <v>14</v>
      </c>
      <c r="V213" s="57">
        <v>10</v>
      </c>
    </row>
    <row r="214" spans="1:22" x14ac:dyDescent="0.2">
      <c r="A214" s="57">
        <v>6</v>
      </c>
      <c r="B214" s="57">
        <v>9</v>
      </c>
      <c r="C214" s="57" t="s">
        <v>574</v>
      </c>
      <c r="D214">
        <f t="shared" si="6"/>
        <v>5</v>
      </c>
      <c r="E214">
        <f t="shared" si="7"/>
        <v>11</v>
      </c>
      <c r="F214" s="58">
        <v>10171</v>
      </c>
      <c r="G214" s="57" t="s">
        <v>1</v>
      </c>
      <c r="H214" s="57" t="s">
        <v>176</v>
      </c>
      <c r="I214" s="57" t="s">
        <v>18</v>
      </c>
      <c r="J214" s="57">
        <v>5</v>
      </c>
      <c r="K214" s="57">
        <v>2</v>
      </c>
      <c r="L214" s="57"/>
      <c r="M214" s="57"/>
      <c r="N214" s="57" t="s">
        <v>283</v>
      </c>
      <c r="O214" s="57"/>
      <c r="P214" s="57">
        <v>9</v>
      </c>
      <c r="Q214" s="57">
        <v>6</v>
      </c>
      <c r="R214" s="57">
        <v>0</v>
      </c>
      <c r="S214" s="57">
        <v>3</v>
      </c>
      <c r="T214" s="57">
        <v>30</v>
      </c>
      <c r="U214" s="57">
        <v>16</v>
      </c>
      <c r="V214" s="57">
        <v>12</v>
      </c>
    </row>
    <row r="215" spans="1:22" x14ac:dyDescent="0.2">
      <c r="A215" s="57">
        <v>6</v>
      </c>
      <c r="B215" s="57">
        <v>10</v>
      </c>
      <c r="C215" s="57" t="s">
        <v>575</v>
      </c>
      <c r="D215">
        <f t="shared" si="6"/>
        <v>19</v>
      </c>
      <c r="E215">
        <f t="shared" si="7"/>
        <v>11</v>
      </c>
      <c r="F215" s="58">
        <v>10185</v>
      </c>
      <c r="G215" s="57" t="s">
        <v>22</v>
      </c>
      <c r="H215" s="57" t="s">
        <v>45</v>
      </c>
      <c r="I215" s="57" t="s">
        <v>20</v>
      </c>
      <c r="J215" s="57">
        <v>0</v>
      </c>
      <c r="K215" s="57">
        <v>2</v>
      </c>
      <c r="L215" s="57"/>
      <c r="M215" s="57"/>
      <c r="N215" s="57"/>
      <c r="O215" s="57"/>
      <c r="P215" s="57">
        <v>10</v>
      </c>
      <c r="Q215" s="57">
        <v>6</v>
      </c>
      <c r="R215" s="57">
        <v>0</v>
      </c>
      <c r="S215" s="57">
        <v>4</v>
      </c>
      <c r="T215" s="57">
        <v>30</v>
      </c>
      <c r="U215" s="57">
        <v>18</v>
      </c>
      <c r="V215" s="57">
        <v>12</v>
      </c>
    </row>
    <row r="216" spans="1:22" x14ac:dyDescent="0.2">
      <c r="A216" s="57">
        <v>6</v>
      </c>
      <c r="B216" s="57">
        <v>11</v>
      </c>
      <c r="C216" s="57" t="s">
        <v>576</v>
      </c>
      <c r="D216">
        <f t="shared" si="6"/>
        <v>3</v>
      </c>
      <c r="E216">
        <f t="shared" si="7"/>
        <v>12</v>
      </c>
      <c r="F216" s="58">
        <v>10199</v>
      </c>
      <c r="G216" s="57" t="s">
        <v>22</v>
      </c>
      <c r="H216" s="57" t="s">
        <v>131</v>
      </c>
      <c r="I216" s="57" t="s">
        <v>19</v>
      </c>
      <c r="J216" s="57">
        <v>2</v>
      </c>
      <c r="K216" s="57">
        <v>2</v>
      </c>
      <c r="L216" s="57"/>
      <c r="M216" s="57"/>
      <c r="N216" s="57" t="s">
        <v>284</v>
      </c>
      <c r="O216" s="57"/>
      <c r="P216" s="57">
        <v>11</v>
      </c>
      <c r="Q216" s="57">
        <v>6</v>
      </c>
      <c r="R216" s="57">
        <v>1</v>
      </c>
      <c r="S216" s="57">
        <v>4</v>
      </c>
      <c r="T216" s="57">
        <v>32</v>
      </c>
      <c r="U216" s="57">
        <v>20</v>
      </c>
      <c r="V216" s="57">
        <v>13</v>
      </c>
    </row>
    <row r="217" spans="1:22" x14ac:dyDescent="0.2">
      <c r="A217" s="57">
        <v>6</v>
      </c>
      <c r="B217" s="57">
        <v>12</v>
      </c>
      <c r="C217" s="57" t="s">
        <v>577</v>
      </c>
      <c r="D217">
        <f t="shared" si="6"/>
        <v>10</v>
      </c>
      <c r="E217">
        <f t="shared" si="7"/>
        <v>12</v>
      </c>
      <c r="F217" s="58">
        <v>10206</v>
      </c>
      <c r="G217" s="57" t="s">
        <v>1</v>
      </c>
      <c r="H217" s="57" t="s">
        <v>156</v>
      </c>
      <c r="I217" s="57" t="s">
        <v>18</v>
      </c>
      <c r="J217" s="57">
        <v>4</v>
      </c>
      <c r="K217" s="57">
        <v>2</v>
      </c>
      <c r="L217" s="57"/>
      <c r="M217" s="57"/>
      <c r="N217" s="57" t="s">
        <v>285</v>
      </c>
      <c r="O217" s="57"/>
      <c r="P217" s="57">
        <v>12</v>
      </c>
      <c r="Q217" s="57">
        <v>7</v>
      </c>
      <c r="R217" s="57">
        <v>1</v>
      </c>
      <c r="S217" s="57">
        <v>4</v>
      </c>
      <c r="T217" s="57">
        <v>36</v>
      </c>
      <c r="U217" s="57">
        <v>22</v>
      </c>
      <c r="V217" s="57">
        <v>15</v>
      </c>
    </row>
    <row r="218" spans="1:22" x14ac:dyDescent="0.2">
      <c r="A218" s="57">
        <v>6</v>
      </c>
      <c r="B218" s="57">
        <v>13</v>
      </c>
      <c r="C218" s="57" t="s">
        <v>578</v>
      </c>
      <c r="D218">
        <f t="shared" si="6"/>
        <v>17</v>
      </c>
      <c r="E218">
        <f t="shared" si="7"/>
        <v>12</v>
      </c>
      <c r="F218" s="58">
        <v>10213</v>
      </c>
      <c r="G218" s="57" t="s">
        <v>22</v>
      </c>
      <c r="H218" s="57" t="s">
        <v>174</v>
      </c>
      <c r="I218" s="57" t="s">
        <v>20</v>
      </c>
      <c r="J218" s="57">
        <v>1</v>
      </c>
      <c r="K218" s="57">
        <v>2</v>
      </c>
      <c r="L218" s="57"/>
      <c r="M218" s="57"/>
      <c r="N218" s="57" t="s">
        <v>34</v>
      </c>
      <c r="O218" s="57"/>
      <c r="P218" s="57">
        <v>13</v>
      </c>
      <c r="Q218" s="57">
        <v>7</v>
      </c>
      <c r="R218" s="57">
        <v>1</v>
      </c>
      <c r="S218" s="57">
        <v>5</v>
      </c>
      <c r="T218" s="57">
        <v>37</v>
      </c>
      <c r="U218" s="57">
        <v>24</v>
      </c>
      <c r="V218" s="57">
        <v>15</v>
      </c>
    </row>
    <row r="219" spans="1:22" x14ac:dyDescent="0.2">
      <c r="A219" s="57">
        <v>6</v>
      </c>
      <c r="B219" s="57">
        <v>14</v>
      </c>
      <c r="C219" s="57" t="s">
        <v>579</v>
      </c>
      <c r="D219">
        <f t="shared" si="6"/>
        <v>26</v>
      </c>
      <c r="E219">
        <f t="shared" si="7"/>
        <v>12</v>
      </c>
      <c r="F219" s="58">
        <v>10222</v>
      </c>
      <c r="G219" s="57" t="s">
        <v>22</v>
      </c>
      <c r="H219" s="57" t="s">
        <v>98</v>
      </c>
      <c r="I219" s="57" t="s">
        <v>20</v>
      </c>
      <c r="J219" s="57">
        <v>1</v>
      </c>
      <c r="K219" s="57">
        <v>3</v>
      </c>
      <c r="L219" s="57"/>
      <c r="M219" s="57"/>
      <c r="N219" s="57" t="s">
        <v>263</v>
      </c>
      <c r="O219" s="57"/>
      <c r="P219" s="57">
        <v>14</v>
      </c>
      <c r="Q219" s="57">
        <v>7</v>
      </c>
      <c r="R219" s="57">
        <v>1</v>
      </c>
      <c r="S219" s="57">
        <v>6</v>
      </c>
      <c r="T219" s="57">
        <v>38</v>
      </c>
      <c r="U219" s="57">
        <v>27</v>
      </c>
      <c r="V219" s="57">
        <v>15</v>
      </c>
    </row>
    <row r="220" spans="1:22" x14ac:dyDescent="0.2">
      <c r="A220" s="57">
        <v>6</v>
      </c>
      <c r="B220" s="57">
        <v>15</v>
      </c>
      <c r="C220" s="57" t="s">
        <v>580</v>
      </c>
      <c r="D220">
        <f t="shared" si="6"/>
        <v>27</v>
      </c>
      <c r="E220">
        <f t="shared" si="7"/>
        <v>12</v>
      </c>
      <c r="F220" s="58">
        <v>10223</v>
      </c>
      <c r="G220" s="57" t="s">
        <v>1</v>
      </c>
      <c r="H220" s="57" t="s">
        <v>93</v>
      </c>
      <c r="I220" s="57" t="s">
        <v>18</v>
      </c>
      <c r="J220" s="57">
        <v>2</v>
      </c>
      <c r="K220" s="57">
        <v>0</v>
      </c>
      <c r="L220" s="57"/>
      <c r="M220" s="57"/>
      <c r="N220" s="57" t="s">
        <v>286</v>
      </c>
      <c r="O220" s="57"/>
      <c r="P220" s="57">
        <v>15</v>
      </c>
      <c r="Q220" s="57">
        <v>8</v>
      </c>
      <c r="R220" s="57">
        <v>1</v>
      </c>
      <c r="S220" s="57">
        <v>6</v>
      </c>
      <c r="T220" s="57">
        <v>40</v>
      </c>
      <c r="U220" s="57">
        <v>27</v>
      </c>
      <c r="V220" s="57">
        <v>17</v>
      </c>
    </row>
    <row r="221" spans="1:22" x14ac:dyDescent="0.2">
      <c r="A221" s="57">
        <v>6</v>
      </c>
      <c r="B221" s="57">
        <v>16</v>
      </c>
      <c r="C221" s="57" t="s">
        <v>581</v>
      </c>
      <c r="D221">
        <f t="shared" si="6"/>
        <v>31</v>
      </c>
      <c r="E221">
        <f t="shared" si="7"/>
        <v>12</v>
      </c>
      <c r="F221" s="58">
        <v>10227</v>
      </c>
      <c r="G221" s="57" t="s">
        <v>22</v>
      </c>
      <c r="H221" s="57" t="s">
        <v>140</v>
      </c>
      <c r="I221" s="57" t="s">
        <v>18</v>
      </c>
      <c r="J221" s="57">
        <v>1</v>
      </c>
      <c r="K221" s="57">
        <v>0</v>
      </c>
      <c r="L221" s="57"/>
      <c r="M221" s="57"/>
      <c r="N221" s="57" t="s">
        <v>97</v>
      </c>
      <c r="O221" s="57"/>
      <c r="P221" s="57">
        <v>16</v>
      </c>
      <c r="Q221" s="57">
        <v>9</v>
      </c>
      <c r="R221" s="57">
        <v>1</v>
      </c>
      <c r="S221" s="57">
        <v>6</v>
      </c>
      <c r="T221" s="57">
        <v>41</v>
      </c>
      <c r="U221" s="57">
        <v>27</v>
      </c>
      <c r="V221" s="57">
        <v>19</v>
      </c>
    </row>
    <row r="222" spans="1:22" x14ac:dyDescent="0.2">
      <c r="A222" s="57">
        <v>6</v>
      </c>
      <c r="B222" s="57">
        <v>17</v>
      </c>
      <c r="C222" s="57" t="s">
        <v>582</v>
      </c>
      <c r="D222">
        <f t="shared" si="6"/>
        <v>2</v>
      </c>
      <c r="E222">
        <f t="shared" si="7"/>
        <v>1</v>
      </c>
      <c r="F222" s="58">
        <v>10229</v>
      </c>
      <c r="G222" s="57" t="s">
        <v>1</v>
      </c>
      <c r="H222" s="57" t="s">
        <v>106</v>
      </c>
      <c r="I222" s="57" t="s">
        <v>20</v>
      </c>
      <c r="J222" s="57">
        <v>0</v>
      </c>
      <c r="K222" s="57">
        <v>3</v>
      </c>
      <c r="L222" s="57"/>
      <c r="M222" s="57"/>
      <c r="N222" s="57"/>
      <c r="O222" s="57"/>
      <c r="P222" s="57">
        <v>17</v>
      </c>
      <c r="Q222" s="57">
        <v>9</v>
      </c>
      <c r="R222" s="57">
        <v>1</v>
      </c>
      <c r="S222" s="57">
        <v>7</v>
      </c>
      <c r="T222" s="57">
        <v>41</v>
      </c>
      <c r="U222" s="57">
        <v>30</v>
      </c>
      <c r="V222" s="57">
        <v>19</v>
      </c>
    </row>
    <row r="223" spans="1:22" x14ac:dyDescent="0.2">
      <c r="A223" s="57">
        <v>6</v>
      </c>
      <c r="B223" s="57">
        <v>18</v>
      </c>
      <c r="C223" s="57" t="s">
        <v>583</v>
      </c>
      <c r="D223">
        <f t="shared" si="6"/>
        <v>7</v>
      </c>
      <c r="E223">
        <f t="shared" si="7"/>
        <v>1</v>
      </c>
      <c r="F223" s="58">
        <v>10234</v>
      </c>
      <c r="G223" s="57" t="s">
        <v>1</v>
      </c>
      <c r="H223" s="57" t="s">
        <v>144</v>
      </c>
      <c r="I223" s="57" t="s">
        <v>18</v>
      </c>
      <c r="J223" s="57">
        <v>3</v>
      </c>
      <c r="K223" s="57">
        <v>1</v>
      </c>
      <c r="L223" s="57"/>
      <c r="M223" s="57"/>
      <c r="N223" s="57" t="s">
        <v>287</v>
      </c>
      <c r="O223" s="57"/>
      <c r="P223" s="57">
        <v>18</v>
      </c>
      <c r="Q223" s="57">
        <v>10</v>
      </c>
      <c r="R223" s="57">
        <v>1</v>
      </c>
      <c r="S223" s="57">
        <v>7</v>
      </c>
      <c r="T223" s="57">
        <v>44</v>
      </c>
      <c r="U223" s="57">
        <v>31</v>
      </c>
      <c r="V223" s="57">
        <v>21</v>
      </c>
    </row>
    <row r="224" spans="1:22" x14ac:dyDescent="0.2">
      <c r="A224" s="57">
        <v>6</v>
      </c>
      <c r="B224" s="57">
        <v>19</v>
      </c>
      <c r="C224" s="57" t="s">
        <v>584</v>
      </c>
      <c r="D224">
        <f t="shared" si="6"/>
        <v>14</v>
      </c>
      <c r="E224">
        <f t="shared" si="7"/>
        <v>1</v>
      </c>
      <c r="F224" s="58">
        <v>10241</v>
      </c>
      <c r="G224" s="57" t="s">
        <v>22</v>
      </c>
      <c r="H224" s="57" t="s">
        <v>13</v>
      </c>
      <c r="I224" s="57" t="s">
        <v>20</v>
      </c>
      <c r="J224" s="57">
        <v>1</v>
      </c>
      <c r="K224" s="57">
        <v>5</v>
      </c>
      <c r="L224" s="57"/>
      <c r="M224" s="57"/>
      <c r="N224" s="57" t="s">
        <v>288</v>
      </c>
      <c r="O224" s="57"/>
      <c r="P224" s="57">
        <v>19</v>
      </c>
      <c r="Q224" s="57">
        <v>10</v>
      </c>
      <c r="R224" s="57">
        <v>1</v>
      </c>
      <c r="S224" s="57">
        <v>8</v>
      </c>
      <c r="T224" s="57">
        <v>45</v>
      </c>
      <c r="U224" s="57">
        <v>36</v>
      </c>
      <c r="V224" s="57">
        <v>21</v>
      </c>
    </row>
    <row r="225" spans="1:22" x14ac:dyDescent="0.2">
      <c r="A225" s="57">
        <v>6</v>
      </c>
      <c r="B225" s="57">
        <v>20</v>
      </c>
      <c r="C225" s="57" t="s">
        <v>585</v>
      </c>
      <c r="D225">
        <f t="shared" si="6"/>
        <v>19</v>
      </c>
      <c r="E225">
        <f t="shared" si="7"/>
        <v>1</v>
      </c>
      <c r="F225" s="58">
        <v>10246</v>
      </c>
      <c r="G225" s="57" t="s">
        <v>22</v>
      </c>
      <c r="H225" s="57" t="s">
        <v>110</v>
      </c>
      <c r="I225" s="57" t="s">
        <v>19</v>
      </c>
      <c r="J225" s="57">
        <v>2</v>
      </c>
      <c r="K225" s="57">
        <v>2</v>
      </c>
      <c r="L225" s="57"/>
      <c r="M225" s="57"/>
      <c r="N225" s="57" t="s">
        <v>289</v>
      </c>
      <c r="O225" s="57"/>
      <c r="P225" s="57">
        <v>20</v>
      </c>
      <c r="Q225" s="57">
        <v>10</v>
      </c>
      <c r="R225" s="57">
        <v>2</v>
      </c>
      <c r="S225" s="57">
        <v>8</v>
      </c>
      <c r="T225" s="57">
        <v>47</v>
      </c>
      <c r="U225" s="57">
        <v>38</v>
      </c>
      <c r="V225" s="57">
        <v>22</v>
      </c>
    </row>
    <row r="226" spans="1:22" x14ac:dyDescent="0.2">
      <c r="A226" s="57">
        <v>6</v>
      </c>
      <c r="B226" s="57">
        <v>21</v>
      </c>
      <c r="C226" s="57" t="s">
        <v>586</v>
      </c>
      <c r="D226">
        <f t="shared" si="6"/>
        <v>21</v>
      </c>
      <c r="E226">
        <f t="shared" si="7"/>
        <v>1</v>
      </c>
      <c r="F226" s="58">
        <v>10248</v>
      </c>
      <c r="G226" s="57" t="s">
        <v>1</v>
      </c>
      <c r="H226" s="57" t="s">
        <v>169</v>
      </c>
      <c r="I226" s="57" t="s">
        <v>18</v>
      </c>
      <c r="J226" s="57">
        <v>4</v>
      </c>
      <c r="K226" s="57">
        <v>1</v>
      </c>
      <c r="L226" s="57"/>
      <c r="M226" s="57"/>
      <c r="N226" s="57" t="s">
        <v>290</v>
      </c>
      <c r="O226" s="57"/>
      <c r="P226" s="57">
        <v>21</v>
      </c>
      <c r="Q226" s="57">
        <v>11</v>
      </c>
      <c r="R226" s="57">
        <v>2</v>
      </c>
      <c r="S226" s="57">
        <v>8</v>
      </c>
      <c r="T226" s="57">
        <v>51</v>
      </c>
      <c r="U226" s="57">
        <v>39</v>
      </c>
      <c r="V226" s="57">
        <v>24</v>
      </c>
    </row>
    <row r="227" spans="1:22" x14ac:dyDescent="0.2">
      <c r="A227" s="57">
        <v>6</v>
      </c>
      <c r="B227" s="57">
        <v>22</v>
      </c>
      <c r="C227" s="57" t="s">
        <v>587</v>
      </c>
      <c r="D227">
        <f t="shared" si="6"/>
        <v>26</v>
      </c>
      <c r="E227">
        <f t="shared" si="7"/>
        <v>1</v>
      </c>
      <c r="F227" s="58">
        <v>10253</v>
      </c>
      <c r="G227" s="57" t="s">
        <v>22</v>
      </c>
      <c r="H227" s="57" t="s">
        <v>123</v>
      </c>
      <c r="I227" s="57" t="s">
        <v>18</v>
      </c>
      <c r="J227" s="57">
        <v>2</v>
      </c>
      <c r="K227" s="57">
        <v>1</v>
      </c>
      <c r="L227" s="57"/>
      <c r="M227" s="57"/>
      <c r="N227" s="57" t="s">
        <v>291</v>
      </c>
      <c r="O227" s="57"/>
      <c r="P227" s="57">
        <v>22</v>
      </c>
      <c r="Q227" s="57">
        <v>12</v>
      </c>
      <c r="R227" s="57">
        <v>2</v>
      </c>
      <c r="S227" s="57">
        <v>8</v>
      </c>
      <c r="T227" s="57">
        <v>53</v>
      </c>
      <c r="U227" s="57">
        <v>40</v>
      </c>
      <c r="V227" s="57">
        <v>26</v>
      </c>
    </row>
    <row r="228" spans="1:22" x14ac:dyDescent="0.2">
      <c r="A228" s="57">
        <v>6</v>
      </c>
      <c r="B228" s="57">
        <v>23</v>
      </c>
      <c r="C228" s="57" t="s">
        <v>588</v>
      </c>
      <c r="D228">
        <f t="shared" si="6"/>
        <v>28</v>
      </c>
      <c r="E228">
        <f t="shared" si="7"/>
        <v>1</v>
      </c>
      <c r="F228" s="58">
        <v>10255</v>
      </c>
      <c r="G228" s="57" t="s">
        <v>22</v>
      </c>
      <c r="H228" s="57" t="s">
        <v>73</v>
      </c>
      <c r="I228" s="57" t="s">
        <v>20</v>
      </c>
      <c r="J228" s="57">
        <v>1</v>
      </c>
      <c r="K228" s="57">
        <v>4</v>
      </c>
      <c r="L228" s="57"/>
      <c r="M228" s="57"/>
      <c r="N228" s="57" t="s">
        <v>34</v>
      </c>
      <c r="O228" s="57"/>
      <c r="P228" s="57">
        <v>23</v>
      </c>
      <c r="Q228" s="57">
        <v>12</v>
      </c>
      <c r="R228" s="57">
        <v>2</v>
      </c>
      <c r="S228" s="57">
        <v>9</v>
      </c>
      <c r="T228" s="57">
        <v>54</v>
      </c>
      <c r="U228" s="57">
        <v>44</v>
      </c>
      <c r="V228" s="57">
        <v>26</v>
      </c>
    </row>
    <row r="229" spans="1:22" x14ac:dyDescent="0.2">
      <c r="A229" s="57">
        <v>6</v>
      </c>
      <c r="B229" s="57">
        <v>24</v>
      </c>
      <c r="C229" s="57" t="s">
        <v>589</v>
      </c>
      <c r="D229">
        <f t="shared" si="6"/>
        <v>8</v>
      </c>
      <c r="E229">
        <f t="shared" si="7"/>
        <v>2</v>
      </c>
      <c r="F229" s="58">
        <v>10266</v>
      </c>
      <c r="G229" s="57" t="s">
        <v>1</v>
      </c>
      <c r="H229" s="57" t="s">
        <v>125</v>
      </c>
      <c r="I229" s="57" t="s">
        <v>18</v>
      </c>
      <c r="J229" s="57">
        <v>3</v>
      </c>
      <c r="K229" s="57">
        <v>1</v>
      </c>
      <c r="L229" s="57"/>
      <c r="M229" s="57"/>
      <c r="N229" s="57" t="s">
        <v>292</v>
      </c>
      <c r="O229" s="57"/>
      <c r="P229" s="57">
        <v>24</v>
      </c>
      <c r="Q229" s="57">
        <v>13</v>
      </c>
      <c r="R229" s="57">
        <v>2</v>
      </c>
      <c r="S229" s="57">
        <v>9</v>
      </c>
      <c r="T229" s="57">
        <v>57</v>
      </c>
      <c r="U229" s="57">
        <v>45</v>
      </c>
      <c r="V229" s="57">
        <v>28</v>
      </c>
    </row>
    <row r="230" spans="1:22" x14ac:dyDescent="0.2">
      <c r="A230" s="57">
        <v>6</v>
      </c>
      <c r="B230" s="57">
        <v>25</v>
      </c>
      <c r="C230" s="57" t="s">
        <v>590</v>
      </c>
      <c r="D230">
        <f t="shared" si="6"/>
        <v>11</v>
      </c>
      <c r="E230">
        <f t="shared" si="7"/>
        <v>2</v>
      </c>
      <c r="F230" s="58">
        <v>10269</v>
      </c>
      <c r="G230" s="57" t="s">
        <v>1</v>
      </c>
      <c r="H230" s="57" t="s">
        <v>28</v>
      </c>
      <c r="I230" s="57" t="s">
        <v>18</v>
      </c>
      <c r="J230" s="57">
        <v>2</v>
      </c>
      <c r="K230" s="57">
        <v>1</v>
      </c>
      <c r="L230" s="57"/>
      <c r="M230" s="57"/>
      <c r="N230" s="57" t="s">
        <v>293</v>
      </c>
      <c r="O230" s="57"/>
      <c r="P230" s="57">
        <v>25</v>
      </c>
      <c r="Q230" s="57">
        <v>14</v>
      </c>
      <c r="R230" s="57">
        <v>2</v>
      </c>
      <c r="S230" s="57">
        <v>9</v>
      </c>
      <c r="T230" s="57">
        <v>59</v>
      </c>
      <c r="U230" s="57">
        <v>46</v>
      </c>
      <c r="V230" s="57">
        <v>30</v>
      </c>
    </row>
    <row r="231" spans="1:22" x14ac:dyDescent="0.2">
      <c r="A231" s="57">
        <v>6</v>
      </c>
      <c r="B231" s="57">
        <v>26</v>
      </c>
      <c r="C231" s="57" t="s">
        <v>591</v>
      </c>
      <c r="D231">
        <f t="shared" si="6"/>
        <v>15</v>
      </c>
      <c r="E231">
        <f t="shared" si="7"/>
        <v>2</v>
      </c>
      <c r="F231" s="58">
        <v>10273</v>
      </c>
      <c r="G231" s="57" t="s">
        <v>1</v>
      </c>
      <c r="H231" s="57" t="s">
        <v>0</v>
      </c>
      <c r="I231" s="57" t="s">
        <v>20</v>
      </c>
      <c r="J231" s="57">
        <v>2</v>
      </c>
      <c r="K231" s="57">
        <v>5</v>
      </c>
      <c r="L231" s="57"/>
      <c r="M231" s="57"/>
      <c r="N231" s="57" t="s">
        <v>294</v>
      </c>
      <c r="O231" s="57"/>
      <c r="P231" s="57">
        <v>26</v>
      </c>
      <c r="Q231" s="57">
        <v>14</v>
      </c>
      <c r="R231" s="57">
        <v>2</v>
      </c>
      <c r="S231" s="57">
        <v>10</v>
      </c>
      <c r="T231" s="57">
        <v>61</v>
      </c>
      <c r="U231" s="57">
        <v>51</v>
      </c>
      <c r="V231" s="57">
        <v>30</v>
      </c>
    </row>
    <row r="232" spans="1:22" x14ac:dyDescent="0.2">
      <c r="A232" s="57">
        <v>6</v>
      </c>
      <c r="B232" s="57">
        <v>27</v>
      </c>
      <c r="C232" s="57" t="s">
        <v>592</v>
      </c>
      <c r="D232">
        <f t="shared" si="6"/>
        <v>18</v>
      </c>
      <c r="E232">
        <f t="shared" si="7"/>
        <v>2</v>
      </c>
      <c r="F232" s="58">
        <v>10276</v>
      </c>
      <c r="G232" s="57" t="s">
        <v>1</v>
      </c>
      <c r="H232" s="57" t="s">
        <v>158</v>
      </c>
      <c r="I232" s="57" t="s">
        <v>19</v>
      </c>
      <c r="J232" s="57">
        <v>1</v>
      </c>
      <c r="K232" s="57">
        <v>1</v>
      </c>
      <c r="L232" s="57"/>
      <c r="M232" s="57"/>
      <c r="N232" s="57" t="s">
        <v>295</v>
      </c>
      <c r="O232" s="57"/>
      <c r="P232" s="57">
        <v>27</v>
      </c>
      <c r="Q232" s="57">
        <v>14</v>
      </c>
      <c r="R232" s="57">
        <v>3</v>
      </c>
      <c r="S232" s="57">
        <v>10</v>
      </c>
      <c r="T232" s="57">
        <v>62</v>
      </c>
      <c r="U232" s="57">
        <v>52</v>
      </c>
      <c r="V232" s="57">
        <v>31</v>
      </c>
    </row>
    <row r="233" spans="1:22" x14ac:dyDescent="0.2">
      <c r="A233" s="57">
        <v>6</v>
      </c>
      <c r="B233" s="57">
        <v>28</v>
      </c>
      <c r="C233" s="57" t="s">
        <v>593</v>
      </c>
      <c r="D233">
        <f t="shared" si="6"/>
        <v>25</v>
      </c>
      <c r="E233">
        <f t="shared" si="7"/>
        <v>2</v>
      </c>
      <c r="F233" s="58">
        <v>10283</v>
      </c>
      <c r="G233" s="57" t="s">
        <v>22</v>
      </c>
      <c r="H233" s="57" t="s">
        <v>165</v>
      </c>
      <c r="I233" s="57" t="s">
        <v>20</v>
      </c>
      <c r="J233" s="57">
        <v>1</v>
      </c>
      <c r="K233" s="57">
        <v>4</v>
      </c>
      <c r="L233" s="57"/>
      <c r="M233" s="57"/>
      <c r="N233" s="57" t="s">
        <v>59</v>
      </c>
      <c r="O233" s="57"/>
      <c r="P233" s="57">
        <v>28</v>
      </c>
      <c r="Q233" s="57">
        <v>14</v>
      </c>
      <c r="R233" s="57">
        <v>3</v>
      </c>
      <c r="S233" s="57">
        <v>11</v>
      </c>
      <c r="T233" s="57">
        <v>63</v>
      </c>
      <c r="U233" s="57">
        <v>56</v>
      </c>
      <c r="V233" s="57">
        <v>31</v>
      </c>
    </row>
    <row r="234" spans="1:22" x14ac:dyDescent="0.2">
      <c r="A234" s="57">
        <v>6</v>
      </c>
      <c r="B234" s="57">
        <v>29</v>
      </c>
      <c r="C234" s="57" t="s">
        <v>594</v>
      </c>
      <c r="D234">
        <f t="shared" si="6"/>
        <v>29</v>
      </c>
      <c r="E234">
        <f t="shared" si="7"/>
        <v>2</v>
      </c>
      <c r="F234" s="58">
        <v>10287</v>
      </c>
      <c r="G234" s="57" t="s">
        <v>1</v>
      </c>
      <c r="H234" s="57" t="s">
        <v>172</v>
      </c>
      <c r="I234" s="57" t="s">
        <v>18</v>
      </c>
      <c r="J234" s="57">
        <v>4</v>
      </c>
      <c r="K234" s="57">
        <v>2</v>
      </c>
      <c r="L234" s="57"/>
      <c r="M234" s="57"/>
      <c r="N234" s="57" t="s">
        <v>296</v>
      </c>
      <c r="O234" s="57"/>
      <c r="P234" s="57">
        <v>29</v>
      </c>
      <c r="Q234" s="57">
        <v>15</v>
      </c>
      <c r="R234" s="57">
        <v>3</v>
      </c>
      <c r="S234" s="57">
        <v>11</v>
      </c>
      <c r="T234" s="57">
        <v>67</v>
      </c>
      <c r="U234" s="57">
        <v>58</v>
      </c>
      <c r="V234" s="57">
        <v>33</v>
      </c>
    </row>
    <row r="235" spans="1:22" x14ac:dyDescent="0.2">
      <c r="A235" s="57">
        <v>6</v>
      </c>
      <c r="B235" s="57">
        <v>30</v>
      </c>
      <c r="C235" s="57" t="s">
        <v>595</v>
      </c>
      <c r="D235">
        <f t="shared" si="6"/>
        <v>3</v>
      </c>
      <c r="E235">
        <f t="shared" si="7"/>
        <v>3</v>
      </c>
      <c r="F235" s="58">
        <v>10290</v>
      </c>
      <c r="G235" s="57" t="s">
        <v>22</v>
      </c>
      <c r="H235" s="57" t="s">
        <v>3</v>
      </c>
      <c r="I235" s="57" t="s">
        <v>18</v>
      </c>
      <c r="J235" s="57">
        <v>1</v>
      </c>
      <c r="K235" s="57">
        <v>0</v>
      </c>
      <c r="L235" s="57"/>
      <c r="M235" s="57"/>
      <c r="N235" s="57" t="s">
        <v>209</v>
      </c>
      <c r="O235" s="57"/>
      <c r="P235" s="57">
        <v>30</v>
      </c>
      <c r="Q235" s="57">
        <v>16</v>
      </c>
      <c r="R235" s="57">
        <v>3</v>
      </c>
      <c r="S235" s="57">
        <v>11</v>
      </c>
      <c r="T235" s="57">
        <v>68</v>
      </c>
      <c r="U235" s="57">
        <v>58</v>
      </c>
      <c r="V235" s="57">
        <v>35</v>
      </c>
    </row>
    <row r="236" spans="1:22" x14ac:dyDescent="0.2">
      <c r="A236" s="57">
        <v>6</v>
      </c>
      <c r="B236" s="57">
        <v>31</v>
      </c>
      <c r="C236" s="57" t="s">
        <v>596</v>
      </c>
      <c r="D236">
        <f t="shared" si="6"/>
        <v>8</v>
      </c>
      <c r="E236">
        <f t="shared" si="7"/>
        <v>3</v>
      </c>
      <c r="F236" s="58">
        <v>10295</v>
      </c>
      <c r="G236" s="57" t="s">
        <v>22</v>
      </c>
      <c r="H236" s="57" t="s">
        <v>145</v>
      </c>
      <c r="I236" s="57" t="s">
        <v>18</v>
      </c>
      <c r="J236" s="57">
        <v>7</v>
      </c>
      <c r="K236" s="57">
        <v>1</v>
      </c>
      <c r="L236" s="57"/>
      <c r="M236" s="57"/>
      <c r="N236" s="57" t="s">
        <v>297</v>
      </c>
      <c r="O236" s="57"/>
      <c r="P236" s="57">
        <v>31</v>
      </c>
      <c r="Q236" s="57">
        <v>17</v>
      </c>
      <c r="R236" s="57">
        <v>3</v>
      </c>
      <c r="S236" s="57">
        <v>11</v>
      </c>
      <c r="T236" s="57">
        <v>75</v>
      </c>
      <c r="U236" s="57">
        <v>59</v>
      </c>
      <c r="V236" s="57">
        <v>37</v>
      </c>
    </row>
    <row r="237" spans="1:22" x14ac:dyDescent="0.2">
      <c r="A237" s="57">
        <v>6</v>
      </c>
      <c r="B237" s="57">
        <v>32</v>
      </c>
      <c r="C237" s="57" t="s">
        <v>597</v>
      </c>
      <c r="D237">
        <f t="shared" si="6"/>
        <v>10</v>
      </c>
      <c r="E237">
        <f t="shared" si="7"/>
        <v>3</v>
      </c>
      <c r="F237" s="58">
        <v>10297</v>
      </c>
      <c r="G237" s="57" t="s">
        <v>22</v>
      </c>
      <c r="H237" s="57" t="s">
        <v>120</v>
      </c>
      <c r="I237" s="57" t="s">
        <v>19</v>
      </c>
      <c r="J237" s="57">
        <v>0</v>
      </c>
      <c r="K237" s="57">
        <v>0</v>
      </c>
      <c r="L237" s="57"/>
      <c r="M237" s="57"/>
      <c r="N237" s="57"/>
      <c r="O237" s="57"/>
      <c r="P237" s="57">
        <v>32</v>
      </c>
      <c r="Q237" s="57">
        <v>17</v>
      </c>
      <c r="R237" s="57">
        <v>4</v>
      </c>
      <c r="S237" s="57">
        <v>11</v>
      </c>
      <c r="T237" s="57">
        <v>75</v>
      </c>
      <c r="U237" s="57">
        <v>59</v>
      </c>
      <c r="V237" s="57">
        <v>38</v>
      </c>
    </row>
    <row r="238" spans="1:22" x14ac:dyDescent="0.2">
      <c r="A238" s="57">
        <v>6</v>
      </c>
      <c r="B238" s="57">
        <v>33</v>
      </c>
      <c r="C238" s="57" t="s">
        <v>598</v>
      </c>
      <c r="D238">
        <f t="shared" si="6"/>
        <v>17</v>
      </c>
      <c r="E238">
        <f t="shared" si="7"/>
        <v>3</v>
      </c>
      <c r="F238" s="58">
        <v>10304</v>
      </c>
      <c r="G238" s="57" t="s">
        <v>1</v>
      </c>
      <c r="H238" s="57" t="s">
        <v>160</v>
      </c>
      <c r="I238" s="57" t="s">
        <v>18</v>
      </c>
      <c r="J238" s="57">
        <v>3</v>
      </c>
      <c r="K238" s="57">
        <v>0</v>
      </c>
      <c r="L238" s="57"/>
      <c r="M238" s="57"/>
      <c r="N238" s="57" t="s">
        <v>298</v>
      </c>
      <c r="O238" s="57"/>
      <c r="P238" s="57">
        <v>33</v>
      </c>
      <c r="Q238" s="57">
        <v>18</v>
      </c>
      <c r="R238" s="57">
        <v>4</v>
      </c>
      <c r="S238" s="57">
        <v>11</v>
      </c>
      <c r="T238" s="57">
        <v>78</v>
      </c>
      <c r="U238" s="57">
        <v>59</v>
      </c>
      <c r="V238" s="57">
        <v>40</v>
      </c>
    </row>
    <row r="239" spans="1:22" x14ac:dyDescent="0.2">
      <c r="A239" s="57">
        <v>6</v>
      </c>
      <c r="B239" s="57">
        <v>34</v>
      </c>
      <c r="C239" s="57" t="s">
        <v>599</v>
      </c>
      <c r="D239">
        <f t="shared" si="6"/>
        <v>23</v>
      </c>
      <c r="E239">
        <f t="shared" si="7"/>
        <v>3</v>
      </c>
      <c r="F239" s="58">
        <v>10310</v>
      </c>
      <c r="G239" s="57" t="s">
        <v>22</v>
      </c>
      <c r="H239" s="57" t="s">
        <v>175</v>
      </c>
      <c r="I239" s="57" t="s">
        <v>18</v>
      </c>
      <c r="J239" s="57">
        <v>4</v>
      </c>
      <c r="K239" s="57">
        <v>0</v>
      </c>
      <c r="L239" s="57"/>
      <c r="M239" s="57"/>
      <c r="N239" s="57" t="s">
        <v>299</v>
      </c>
      <c r="O239" s="57"/>
      <c r="P239" s="57">
        <v>34</v>
      </c>
      <c r="Q239" s="57">
        <v>19</v>
      </c>
      <c r="R239" s="57">
        <v>4</v>
      </c>
      <c r="S239" s="57">
        <v>11</v>
      </c>
      <c r="T239" s="57">
        <v>82</v>
      </c>
      <c r="U239" s="57">
        <v>59</v>
      </c>
      <c r="V239" s="57">
        <v>42</v>
      </c>
    </row>
    <row r="240" spans="1:22" x14ac:dyDescent="0.2">
      <c r="A240" s="57">
        <v>6</v>
      </c>
      <c r="B240" s="57">
        <v>35</v>
      </c>
      <c r="C240" s="57" t="s">
        <v>600</v>
      </c>
      <c r="D240">
        <f t="shared" si="6"/>
        <v>24</v>
      </c>
      <c r="E240">
        <f t="shared" si="7"/>
        <v>3</v>
      </c>
      <c r="F240" s="58">
        <v>10311</v>
      </c>
      <c r="G240" s="57" t="s">
        <v>22</v>
      </c>
      <c r="H240" s="57" t="s">
        <v>170</v>
      </c>
      <c r="I240" s="57" t="s">
        <v>19</v>
      </c>
      <c r="J240" s="57">
        <v>1</v>
      </c>
      <c r="K240" s="57">
        <v>1</v>
      </c>
      <c r="L240" s="57"/>
      <c r="M240" s="57"/>
      <c r="N240" s="57" t="s">
        <v>59</v>
      </c>
      <c r="O240" s="57"/>
      <c r="P240" s="57">
        <v>35</v>
      </c>
      <c r="Q240" s="57">
        <v>19</v>
      </c>
      <c r="R240" s="57">
        <v>5</v>
      </c>
      <c r="S240" s="57">
        <v>11</v>
      </c>
      <c r="T240" s="57">
        <v>83</v>
      </c>
      <c r="U240" s="57">
        <v>60</v>
      </c>
      <c r="V240" s="57">
        <v>43</v>
      </c>
    </row>
    <row r="241" spans="1:22" x14ac:dyDescent="0.2">
      <c r="A241" s="57">
        <v>6</v>
      </c>
      <c r="B241" s="57">
        <v>36</v>
      </c>
      <c r="C241" s="57" t="s">
        <v>601</v>
      </c>
      <c r="D241">
        <f t="shared" si="6"/>
        <v>31</v>
      </c>
      <c r="E241">
        <f t="shared" si="7"/>
        <v>3</v>
      </c>
      <c r="F241" s="58">
        <v>10318</v>
      </c>
      <c r="G241" s="57" t="s">
        <v>1</v>
      </c>
      <c r="H241" s="57" t="s">
        <v>143</v>
      </c>
      <c r="I241" s="57" t="s">
        <v>18</v>
      </c>
      <c r="J241" s="57">
        <v>2</v>
      </c>
      <c r="K241" s="57">
        <v>1</v>
      </c>
      <c r="L241" s="57"/>
      <c r="M241" s="57"/>
      <c r="N241" s="57" t="s">
        <v>300</v>
      </c>
      <c r="O241" s="57"/>
      <c r="P241" s="57">
        <v>36</v>
      </c>
      <c r="Q241" s="57">
        <v>20</v>
      </c>
      <c r="R241" s="57">
        <v>5</v>
      </c>
      <c r="S241" s="57">
        <v>11</v>
      </c>
      <c r="T241" s="57">
        <v>85</v>
      </c>
      <c r="U241" s="57">
        <v>61</v>
      </c>
      <c r="V241" s="57">
        <v>45</v>
      </c>
    </row>
    <row r="242" spans="1:22" x14ac:dyDescent="0.2">
      <c r="A242" s="57">
        <v>6</v>
      </c>
      <c r="B242" s="57">
        <v>37</v>
      </c>
      <c r="C242" s="57" t="s">
        <v>602</v>
      </c>
      <c r="D242">
        <f t="shared" si="6"/>
        <v>6</v>
      </c>
      <c r="E242">
        <f t="shared" si="7"/>
        <v>4</v>
      </c>
      <c r="F242" s="58">
        <v>10324</v>
      </c>
      <c r="G242" s="57" t="s">
        <v>22</v>
      </c>
      <c r="H242" s="57" t="s">
        <v>128</v>
      </c>
      <c r="I242" s="57" t="s">
        <v>20</v>
      </c>
      <c r="J242" s="57">
        <v>2</v>
      </c>
      <c r="K242" s="57">
        <v>3</v>
      </c>
      <c r="L242" s="57"/>
      <c r="M242" s="57"/>
      <c r="N242" s="57" t="s">
        <v>301</v>
      </c>
      <c r="O242" s="57"/>
      <c r="P242" s="57">
        <v>37</v>
      </c>
      <c r="Q242" s="57">
        <v>20</v>
      </c>
      <c r="R242" s="57">
        <v>5</v>
      </c>
      <c r="S242" s="57">
        <v>12</v>
      </c>
      <c r="T242" s="57">
        <v>87</v>
      </c>
      <c r="U242" s="57">
        <v>64</v>
      </c>
      <c r="V242" s="57">
        <v>45</v>
      </c>
    </row>
    <row r="243" spans="1:22" x14ac:dyDescent="0.2">
      <c r="A243" s="57">
        <v>6</v>
      </c>
      <c r="B243" s="57">
        <v>38</v>
      </c>
      <c r="C243" s="57" t="s">
        <v>603</v>
      </c>
      <c r="D243">
        <f t="shared" si="6"/>
        <v>7</v>
      </c>
      <c r="E243">
        <f t="shared" si="7"/>
        <v>4</v>
      </c>
      <c r="F243" s="58">
        <v>10325</v>
      </c>
      <c r="G243" s="57" t="s">
        <v>1</v>
      </c>
      <c r="H243" s="57" t="s">
        <v>162</v>
      </c>
      <c r="I243" s="57" t="s">
        <v>18</v>
      </c>
      <c r="J243" s="57">
        <v>1</v>
      </c>
      <c r="K243" s="57">
        <v>0</v>
      </c>
      <c r="L243" s="57"/>
      <c r="M243" s="57"/>
      <c r="N243" s="57" t="s">
        <v>59</v>
      </c>
      <c r="O243" s="57"/>
      <c r="P243" s="57">
        <v>38</v>
      </c>
      <c r="Q243" s="57">
        <v>21</v>
      </c>
      <c r="R243" s="57">
        <v>5</v>
      </c>
      <c r="S243" s="57">
        <v>12</v>
      </c>
      <c r="T243" s="57">
        <v>88</v>
      </c>
      <c r="U243" s="57">
        <v>64</v>
      </c>
      <c r="V243" s="57">
        <v>47</v>
      </c>
    </row>
    <row r="244" spans="1:22" x14ac:dyDescent="0.2">
      <c r="A244" s="57">
        <v>6</v>
      </c>
      <c r="B244" s="57">
        <v>39</v>
      </c>
      <c r="C244" s="57" t="s">
        <v>604</v>
      </c>
      <c r="D244">
        <f t="shared" si="6"/>
        <v>9</v>
      </c>
      <c r="E244">
        <f t="shared" si="7"/>
        <v>4</v>
      </c>
      <c r="F244" s="58">
        <v>10327</v>
      </c>
      <c r="G244" s="57" t="s">
        <v>22</v>
      </c>
      <c r="H244" s="57" t="s">
        <v>163</v>
      </c>
      <c r="I244" s="57" t="s">
        <v>20</v>
      </c>
      <c r="J244" s="57">
        <v>0</v>
      </c>
      <c r="K244" s="57">
        <v>2</v>
      </c>
      <c r="L244" s="57"/>
      <c r="M244" s="57"/>
      <c r="N244" s="57"/>
      <c r="O244" s="57"/>
      <c r="P244" s="57">
        <v>39</v>
      </c>
      <c r="Q244" s="57">
        <v>21</v>
      </c>
      <c r="R244" s="57">
        <v>5</v>
      </c>
      <c r="S244" s="57">
        <v>13</v>
      </c>
      <c r="T244" s="57">
        <v>88</v>
      </c>
      <c r="U244" s="57">
        <v>66</v>
      </c>
      <c r="V244" s="57">
        <v>47</v>
      </c>
    </row>
    <row r="245" spans="1:22" x14ac:dyDescent="0.2">
      <c r="A245" s="57">
        <v>6</v>
      </c>
      <c r="B245" s="57">
        <v>40</v>
      </c>
      <c r="C245" s="57" t="s">
        <v>605</v>
      </c>
      <c r="D245">
        <f t="shared" si="6"/>
        <v>14</v>
      </c>
      <c r="E245">
        <f t="shared" si="7"/>
        <v>4</v>
      </c>
      <c r="F245" s="58">
        <v>10332</v>
      </c>
      <c r="G245" s="57" t="s">
        <v>22</v>
      </c>
      <c r="H245" s="57" t="s">
        <v>166</v>
      </c>
      <c r="I245" s="57" t="s">
        <v>19</v>
      </c>
      <c r="J245" s="57">
        <v>2</v>
      </c>
      <c r="K245" s="57">
        <v>2</v>
      </c>
      <c r="L245" s="57"/>
      <c r="M245" s="57"/>
      <c r="N245" s="57" t="s">
        <v>302</v>
      </c>
      <c r="O245" s="57"/>
      <c r="P245" s="57">
        <v>40</v>
      </c>
      <c r="Q245" s="57">
        <v>21</v>
      </c>
      <c r="R245" s="57">
        <v>6</v>
      </c>
      <c r="S245" s="57">
        <v>13</v>
      </c>
      <c r="T245" s="57">
        <v>90</v>
      </c>
      <c r="U245" s="57">
        <v>68</v>
      </c>
      <c r="V245" s="57">
        <v>48</v>
      </c>
    </row>
    <row r="246" spans="1:22" x14ac:dyDescent="0.2">
      <c r="A246" s="57">
        <v>6</v>
      </c>
      <c r="B246" s="57">
        <v>41</v>
      </c>
      <c r="C246" s="57" t="s">
        <v>606</v>
      </c>
      <c r="D246">
        <f t="shared" si="6"/>
        <v>21</v>
      </c>
      <c r="E246">
        <f t="shared" si="7"/>
        <v>4</v>
      </c>
      <c r="F246" s="58">
        <v>10339</v>
      </c>
      <c r="G246" s="57" t="s">
        <v>1</v>
      </c>
      <c r="H246" s="57" t="s">
        <v>121</v>
      </c>
      <c r="I246" s="57" t="s">
        <v>20</v>
      </c>
      <c r="J246" s="57">
        <v>0</v>
      </c>
      <c r="K246" s="57">
        <v>1</v>
      </c>
      <c r="L246" s="57"/>
      <c r="M246" s="57"/>
      <c r="N246" s="57"/>
      <c r="O246" s="57"/>
      <c r="P246" s="57">
        <v>41</v>
      </c>
      <c r="Q246" s="57">
        <v>21</v>
      </c>
      <c r="R246" s="57">
        <v>6</v>
      </c>
      <c r="S246" s="57">
        <v>14</v>
      </c>
      <c r="T246" s="57">
        <v>90</v>
      </c>
      <c r="U246" s="57">
        <v>69</v>
      </c>
      <c r="V246" s="57">
        <v>48</v>
      </c>
    </row>
    <row r="247" spans="1:22" x14ac:dyDescent="0.2">
      <c r="A247" s="57">
        <v>6</v>
      </c>
      <c r="B247" s="57">
        <v>42</v>
      </c>
      <c r="C247" s="57" t="s">
        <v>607</v>
      </c>
      <c r="D247">
        <f t="shared" si="6"/>
        <v>25</v>
      </c>
      <c r="E247">
        <f t="shared" si="7"/>
        <v>4</v>
      </c>
      <c r="F247" s="58">
        <v>10343</v>
      </c>
      <c r="G247" s="57" t="s">
        <v>22</v>
      </c>
      <c r="H247" s="57" t="s">
        <v>177</v>
      </c>
      <c r="I247" s="57" t="s">
        <v>20</v>
      </c>
      <c r="J247" s="57">
        <v>3</v>
      </c>
      <c r="K247" s="57">
        <v>4</v>
      </c>
      <c r="L247" s="57"/>
      <c r="M247" s="57"/>
      <c r="N247" s="57" t="s">
        <v>303</v>
      </c>
      <c r="O247" s="57"/>
      <c r="P247" s="57">
        <v>42</v>
      </c>
      <c r="Q247" s="57">
        <v>21</v>
      </c>
      <c r="R247" s="57">
        <v>6</v>
      </c>
      <c r="S247" s="57">
        <v>15</v>
      </c>
      <c r="T247" s="57">
        <v>93</v>
      </c>
      <c r="U247" s="57">
        <v>73</v>
      </c>
      <c r="V247" s="57">
        <v>48</v>
      </c>
    </row>
    <row r="248" spans="1:22" x14ac:dyDescent="0.2">
      <c r="A248" s="57">
        <v>6</v>
      </c>
      <c r="B248" s="57">
        <v>43</v>
      </c>
      <c r="C248" s="57" t="s">
        <v>608</v>
      </c>
      <c r="D248">
        <f t="shared" si="6"/>
        <v>28</v>
      </c>
      <c r="E248">
        <f t="shared" si="7"/>
        <v>4</v>
      </c>
      <c r="F248" s="58">
        <v>10346</v>
      </c>
      <c r="G248" s="57" t="s">
        <v>1</v>
      </c>
      <c r="H248" s="57" t="s">
        <v>111</v>
      </c>
      <c r="I248" s="57" t="s">
        <v>18</v>
      </c>
      <c r="J248" s="57">
        <v>3</v>
      </c>
      <c r="K248" s="57">
        <v>1</v>
      </c>
      <c r="L248" s="57"/>
      <c r="M248" s="57"/>
      <c r="N248" s="57" t="s">
        <v>304</v>
      </c>
      <c r="O248" s="57"/>
      <c r="P248" s="57">
        <v>43</v>
      </c>
      <c r="Q248" s="57">
        <v>22</v>
      </c>
      <c r="R248" s="57">
        <v>6</v>
      </c>
      <c r="S248" s="57">
        <v>15</v>
      </c>
      <c r="T248" s="57">
        <v>96</v>
      </c>
      <c r="U248" s="57">
        <v>74</v>
      </c>
      <c r="V248" s="57">
        <v>50</v>
      </c>
    </row>
    <row r="249" spans="1:22" x14ac:dyDescent="0.2">
      <c r="A249" s="57">
        <v>6</v>
      </c>
      <c r="B249" s="57">
        <v>44</v>
      </c>
      <c r="C249" s="57" t="s">
        <v>609</v>
      </c>
      <c r="D249">
        <f t="shared" si="6"/>
        <v>5</v>
      </c>
      <c r="E249">
        <f t="shared" si="7"/>
        <v>5</v>
      </c>
      <c r="F249" s="58">
        <v>10353</v>
      </c>
      <c r="G249" s="57" t="s">
        <v>22</v>
      </c>
      <c r="H249" s="57" t="s">
        <v>147</v>
      </c>
      <c r="I249" s="57" t="s">
        <v>19</v>
      </c>
      <c r="J249" s="57">
        <v>1</v>
      </c>
      <c r="K249" s="57">
        <v>1</v>
      </c>
      <c r="L249" s="57"/>
      <c r="M249" s="57"/>
      <c r="N249" s="57" t="s">
        <v>305</v>
      </c>
      <c r="O249" s="57"/>
      <c r="P249" s="57">
        <v>44</v>
      </c>
      <c r="Q249" s="57">
        <v>22</v>
      </c>
      <c r="R249" s="57">
        <v>7</v>
      </c>
      <c r="S249" s="57">
        <v>15</v>
      </c>
      <c r="T249" s="57">
        <v>97</v>
      </c>
      <c r="U249" s="57">
        <v>75</v>
      </c>
      <c r="V249" s="57">
        <v>51</v>
      </c>
    </row>
    <row r="250" spans="1:22" x14ac:dyDescent="0.2">
      <c r="A250" s="57">
        <v>7</v>
      </c>
      <c r="B250" s="57">
        <v>1</v>
      </c>
      <c r="C250" s="57" t="s">
        <v>610</v>
      </c>
      <c r="D250">
        <f t="shared" si="6"/>
        <v>23</v>
      </c>
      <c r="E250">
        <f t="shared" si="7"/>
        <v>8</v>
      </c>
      <c r="F250" s="58">
        <v>10463</v>
      </c>
      <c r="G250" s="57" t="s">
        <v>1</v>
      </c>
      <c r="H250" s="57" t="s">
        <v>162</v>
      </c>
      <c r="I250" s="57" t="s">
        <v>18</v>
      </c>
      <c r="J250" s="57">
        <v>2</v>
      </c>
      <c r="K250" s="57">
        <v>1</v>
      </c>
      <c r="L250" s="57"/>
      <c r="M250" s="57"/>
      <c r="N250" s="57" t="s">
        <v>55</v>
      </c>
      <c r="O250" s="57"/>
      <c r="P250" s="57">
        <v>1</v>
      </c>
      <c r="Q250" s="57">
        <v>1</v>
      </c>
      <c r="R250" s="57">
        <v>0</v>
      </c>
      <c r="S250" s="57">
        <v>0</v>
      </c>
      <c r="T250" s="57">
        <v>2</v>
      </c>
      <c r="U250" s="57">
        <v>1</v>
      </c>
      <c r="V250" s="57">
        <v>2</v>
      </c>
    </row>
    <row r="251" spans="1:22" x14ac:dyDescent="0.2">
      <c r="A251" s="57">
        <v>7</v>
      </c>
      <c r="B251" s="57">
        <v>2</v>
      </c>
      <c r="C251" s="57" t="s">
        <v>611</v>
      </c>
      <c r="D251">
        <f t="shared" si="6"/>
        <v>1</v>
      </c>
      <c r="E251">
        <f t="shared" si="7"/>
        <v>9</v>
      </c>
      <c r="F251" s="58">
        <v>10472</v>
      </c>
      <c r="G251" s="57" t="s">
        <v>22</v>
      </c>
      <c r="H251" s="57" t="s">
        <v>163</v>
      </c>
      <c r="I251" s="57" t="s">
        <v>18</v>
      </c>
      <c r="J251" s="57">
        <v>2</v>
      </c>
      <c r="K251" s="57">
        <v>0</v>
      </c>
      <c r="L251" s="57"/>
      <c r="M251" s="57"/>
      <c r="N251" s="57" t="s">
        <v>306</v>
      </c>
      <c r="O251" s="57"/>
      <c r="P251" s="57">
        <v>2</v>
      </c>
      <c r="Q251" s="57">
        <v>2</v>
      </c>
      <c r="R251" s="57">
        <v>0</v>
      </c>
      <c r="S251" s="57">
        <v>0</v>
      </c>
      <c r="T251" s="57">
        <v>4</v>
      </c>
      <c r="U251" s="57">
        <v>1</v>
      </c>
      <c r="V251" s="57">
        <v>4</v>
      </c>
    </row>
    <row r="252" spans="1:22" x14ac:dyDescent="0.2">
      <c r="A252" s="57">
        <v>7</v>
      </c>
      <c r="B252" s="57">
        <v>3</v>
      </c>
      <c r="C252" s="57" t="s">
        <v>612</v>
      </c>
      <c r="D252">
        <f t="shared" si="6"/>
        <v>5</v>
      </c>
      <c r="E252">
        <f t="shared" si="7"/>
        <v>9</v>
      </c>
      <c r="F252" s="58">
        <v>10476</v>
      </c>
      <c r="G252" s="57" t="s">
        <v>1</v>
      </c>
      <c r="H252" s="57" t="s">
        <v>143</v>
      </c>
      <c r="I252" s="57" t="s">
        <v>20</v>
      </c>
      <c r="J252" s="57">
        <v>3</v>
      </c>
      <c r="K252" s="57">
        <v>6</v>
      </c>
      <c r="L252" s="57"/>
      <c r="M252" s="57"/>
      <c r="N252" s="57" t="s">
        <v>310</v>
      </c>
      <c r="O252" s="57"/>
      <c r="P252" s="57">
        <v>3</v>
      </c>
      <c r="Q252" s="57">
        <v>2</v>
      </c>
      <c r="R252" s="57">
        <v>0</v>
      </c>
      <c r="S252" s="57">
        <v>1</v>
      </c>
      <c r="T252" s="57">
        <v>7</v>
      </c>
      <c r="U252" s="57">
        <v>7</v>
      </c>
      <c r="V252" s="57">
        <v>4</v>
      </c>
    </row>
    <row r="253" spans="1:22" x14ac:dyDescent="0.2">
      <c r="A253" s="57">
        <v>7</v>
      </c>
      <c r="B253" s="57">
        <v>4</v>
      </c>
      <c r="C253" s="57" t="s">
        <v>613</v>
      </c>
      <c r="D253">
        <f t="shared" si="6"/>
        <v>8</v>
      </c>
      <c r="E253">
        <f t="shared" si="7"/>
        <v>9</v>
      </c>
      <c r="F253" s="58">
        <v>10479</v>
      </c>
      <c r="G253" s="57" t="s">
        <v>1</v>
      </c>
      <c r="H253" s="57" t="s">
        <v>160</v>
      </c>
      <c r="I253" s="57" t="s">
        <v>18</v>
      </c>
      <c r="J253" s="57">
        <v>5</v>
      </c>
      <c r="K253" s="57">
        <v>1</v>
      </c>
      <c r="L253" s="57"/>
      <c r="M253" s="57"/>
      <c r="N253" s="57" t="s">
        <v>311</v>
      </c>
      <c r="O253" s="57"/>
      <c r="P253" s="57">
        <v>4</v>
      </c>
      <c r="Q253" s="57">
        <v>3</v>
      </c>
      <c r="R253" s="57">
        <v>0</v>
      </c>
      <c r="S253" s="57">
        <v>1</v>
      </c>
      <c r="T253" s="57">
        <v>12</v>
      </c>
      <c r="U253" s="57">
        <v>8</v>
      </c>
      <c r="V253" s="57">
        <v>6</v>
      </c>
    </row>
    <row r="254" spans="1:22" x14ac:dyDescent="0.2">
      <c r="A254" s="57">
        <v>7</v>
      </c>
      <c r="B254" s="57">
        <v>5</v>
      </c>
      <c r="C254" s="57" t="s">
        <v>614</v>
      </c>
      <c r="D254">
        <f t="shared" si="6"/>
        <v>15</v>
      </c>
      <c r="E254">
        <f t="shared" si="7"/>
        <v>9</v>
      </c>
      <c r="F254" s="58">
        <v>10486</v>
      </c>
      <c r="G254" s="57" t="s">
        <v>22</v>
      </c>
      <c r="H254" s="57" t="s">
        <v>167</v>
      </c>
      <c r="I254" s="57" t="s">
        <v>20</v>
      </c>
      <c r="J254" s="57">
        <v>0</v>
      </c>
      <c r="K254" s="57">
        <v>1</v>
      </c>
      <c r="L254" s="57"/>
      <c r="M254" s="57"/>
      <c r="N254" s="57"/>
      <c r="O254" s="57"/>
      <c r="P254" s="57">
        <v>5</v>
      </c>
      <c r="Q254" s="57">
        <v>3</v>
      </c>
      <c r="R254" s="57">
        <v>0</v>
      </c>
      <c r="S254" s="57">
        <v>2</v>
      </c>
      <c r="T254" s="57">
        <v>12</v>
      </c>
      <c r="U254" s="57">
        <v>9</v>
      </c>
      <c r="V254" s="57">
        <v>6</v>
      </c>
    </row>
    <row r="255" spans="1:22" x14ac:dyDescent="0.2">
      <c r="A255" s="57">
        <v>7</v>
      </c>
      <c r="B255" s="57">
        <v>6</v>
      </c>
      <c r="C255" s="57" t="s">
        <v>615</v>
      </c>
      <c r="D255">
        <f t="shared" si="6"/>
        <v>20</v>
      </c>
      <c r="E255">
        <f t="shared" si="7"/>
        <v>9</v>
      </c>
      <c r="F255" s="58">
        <v>10491</v>
      </c>
      <c r="G255" s="57" t="s">
        <v>22</v>
      </c>
      <c r="H255" s="57" t="s">
        <v>110</v>
      </c>
      <c r="I255" s="57" t="s">
        <v>19</v>
      </c>
      <c r="J255" s="57">
        <v>1</v>
      </c>
      <c r="K255" s="57">
        <v>1</v>
      </c>
      <c r="L255" s="57"/>
      <c r="M255" s="57"/>
      <c r="N255" s="57" t="s">
        <v>307</v>
      </c>
      <c r="O255" s="57"/>
      <c r="P255" s="57">
        <v>6</v>
      </c>
      <c r="Q255" s="57">
        <v>3</v>
      </c>
      <c r="R255" s="57">
        <v>1</v>
      </c>
      <c r="S255" s="57">
        <v>2</v>
      </c>
      <c r="T255" s="57">
        <v>13</v>
      </c>
      <c r="U255" s="57">
        <v>10</v>
      </c>
      <c r="V255" s="57">
        <v>7</v>
      </c>
    </row>
    <row r="256" spans="1:22" x14ac:dyDescent="0.2">
      <c r="A256" s="57">
        <v>7</v>
      </c>
      <c r="B256" s="57">
        <v>7</v>
      </c>
      <c r="C256" s="57" t="s">
        <v>616</v>
      </c>
      <c r="D256">
        <f t="shared" si="6"/>
        <v>22</v>
      </c>
      <c r="E256">
        <f t="shared" si="7"/>
        <v>9</v>
      </c>
      <c r="F256" s="58">
        <v>10493</v>
      </c>
      <c r="G256" s="57" t="s">
        <v>1</v>
      </c>
      <c r="H256" s="57" t="s">
        <v>156</v>
      </c>
      <c r="I256" s="57" t="s">
        <v>19</v>
      </c>
      <c r="J256" s="57">
        <v>1</v>
      </c>
      <c r="K256" s="57">
        <v>1</v>
      </c>
      <c r="L256" s="57"/>
      <c r="M256" s="57"/>
      <c r="N256" s="57" t="s">
        <v>308</v>
      </c>
      <c r="O256" s="57"/>
      <c r="P256" s="57">
        <v>7</v>
      </c>
      <c r="Q256" s="57">
        <v>3</v>
      </c>
      <c r="R256" s="57">
        <v>2</v>
      </c>
      <c r="S256" s="57">
        <v>2</v>
      </c>
      <c r="T256" s="57">
        <v>14</v>
      </c>
      <c r="U256" s="57">
        <v>11</v>
      </c>
      <c r="V256" s="57">
        <v>8</v>
      </c>
    </row>
    <row r="257" spans="1:22" x14ac:dyDescent="0.2">
      <c r="A257" s="57">
        <v>7</v>
      </c>
      <c r="B257" s="57">
        <v>8</v>
      </c>
      <c r="C257" s="57" t="s">
        <v>617</v>
      </c>
      <c r="D257">
        <f t="shared" si="6"/>
        <v>3</v>
      </c>
      <c r="E257">
        <f t="shared" si="7"/>
        <v>10</v>
      </c>
      <c r="F257" s="58">
        <v>10504</v>
      </c>
      <c r="G257" s="57" t="s">
        <v>1</v>
      </c>
      <c r="H257" s="57" t="s">
        <v>28</v>
      </c>
      <c r="I257" s="57" t="s">
        <v>18</v>
      </c>
      <c r="J257" s="57">
        <v>3</v>
      </c>
      <c r="K257" s="57">
        <v>1</v>
      </c>
      <c r="L257" s="57"/>
      <c r="M257" s="57"/>
      <c r="N257" s="57" t="s">
        <v>309</v>
      </c>
      <c r="O257" s="57"/>
      <c r="P257" s="57">
        <v>8</v>
      </c>
      <c r="Q257" s="57">
        <v>4</v>
      </c>
      <c r="R257" s="57">
        <v>2</v>
      </c>
      <c r="S257" s="57">
        <v>2</v>
      </c>
      <c r="T257" s="57">
        <v>17</v>
      </c>
      <c r="U257" s="57">
        <v>12</v>
      </c>
      <c r="V257" s="57">
        <v>10</v>
      </c>
    </row>
    <row r="258" spans="1:22" x14ac:dyDescent="0.2">
      <c r="A258" s="57">
        <v>7</v>
      </c>
      <c r="B258" s="57">
        <v>9</v>
      </c>
      <c r="C258" s="57" t="s">
        <v>618</v>
      </c>
      <c r="D258">
        <f t="shared" si="6"/>
        <v>6</v>
      </c>
      <c r="E258">
        <f t="shared" si="7"/>
        <v>10</v>
      </c>
      <c r="F258" s="58">
        <v>10507</v>
      </c>
      <c r="G258" s="57" t="s">
        <v>1</v>
      </c>
      <c r="H258" s="57" t="s">
        <v>183</v>
      </c>
      <c r="I258" s="57" t="s">
        <v>18</v>
      </c>
      <c r="J258" s="57">
        <v>3</v>
      </c>
      <c r="K258" s="57">
        <v>2</v>
      </c>
      <c r="L258" s="57"/>
      <c r="M258" s="57"/>
      <c r="N258" s="57" t="s">
        <v>312</v>
      </c>
      <c r="O258" s="57"/>
      <c r="P258" s="57">
        <v>9</v>
      </c>
      <c r="Q258" s="57">
        <v>5</v>
      </c>
      <c r="R258" s="57">
        <v>2</v>
      </c>
      <c r="S258" s="57">
        <v>2</v>
      </c>
      <c r="T258" s="57">
        <v>20</v>
      </c>
      <c r="U258" s="57">
        <v>14</v>
      </c>
      <c r="V258" s="57">
        <v>12</v>
      </c>
    </row>
    <row r="259" spans="1:22" x14ac:dyDescent="0.2">
      <c r="A259" s="57">
        <v>7</v>
      </c>
      <c r="B259" s="57">
        <v>10</v>
      </c>
      <c r="C259" s="57" t="s">
        <v>619</v>
      </c>
      <c r="D259">
        <f t="shared" ref="D259:D299" si="8">DAY(F259)</f>
        <v>17</v>
      </c>
      <c r="E259">
        <f t="shared" ref="E259:E299" si="9">MONTH(F259)</f>
        <v>10</v>
      </c>
      <c r="F259" s="58">
        <v>10518</v>
      </c>
      <c r="G259" s="57" t="s">
        <v>1</v>
      </c>
      <c r="H259" s="57" t="s">
        <v>0</v>
      </c>
      <c r="I259" s="57" t="s">
        <v>20</v>
      </c>
      <c r="J259" s="57">
        <v>0</v>
      </c>
      <c r="K259" s="57">
        <v>1</v>
      </c>
      <c r="L259" s="57"/>
      <c r="M259" s="57"/>
      <c r="N259" s="57"/>
      <c r="O259" s="57"/>
      <c r="P259" s="57">
        <v>10</v>
      </c>
      <c r="Q259" s="57">
        <v>5</v>
      </c>
      <c r="R259" s="57">
        <v>2</v>
      </c>
      <c r="S259" s="57">
        <v>3</v>
      </c>
      <c r="T259" s="57">
        <v>20</v>
      </c>
      <c r="U259" s="57">
        <v>15</v>
      </c>
      <c r="V259" s="57">
        <v>12</v>
      </c>
    </row>
    <row r="260" spans="1:22" x14ac:dyDescent="0.2">
      <c r="A260" s="57">
        <v>7</v>
      </c>
      <c r="B260" s="57">
        <v>11</v>
      </c>
      <c r="C260" s="57" t="s">
        <v>620</v>
      </c>
      <c r="D260">
        <f t="shared" si="8"/>
        <v>20</v>
      </c>
      <c r="E260">
        <f t="shared" si="9"/>
        <v>10</v>
      </c>
      <c r="F260" s="58">
        <v>10521</v>
      </c>
      <c r="G260" s="57" t="s">
        <v>22</v>
      </c>
      <c r="H260" s="57" t="s">
        <v>120</v>
      </c>
      <c r="I260" s="57" t="s">
        <v>20</v>
      </c>
      <c r="J260" s="57">
        <v>0</v>
      </c>
      <c r="K260" s="57">
        <v>6</v>
      </c>
      <c r="L260" s="57"/>
      <c r="M260" s="57"/>
      <c r="N260" s="57"/>
      <c r="O260" s="57"/>
      <c r="P260" s="57">
        <v>11</v>
      </c>
      <c r="Q260" s="57">
        <v>6</v>
      </c>
      <c r="R260" s="57">
        <v>2</v>
      </c>
      <c r="S260" s="57">
        <v>3</v>
      </c>
      <c r="T260" s="57">
        <v>20</v>
      </c>
      <c r="U260" s="57">
        <v>21</v>
      </c>
      <c r="V260" s="57">
        <v>14</v>
      </c>
    </row>
    <row r="261" spans="1:22" x14ac:dyDescent="0.2">
      <c r="A261" s="57">
        <v>7</v>
      </c>
      <c r="B261" s="57">
        <v>12</v>
      </c>
      <c r="C261" s="57" t="s">
        <v>621</v>
      </c>
      <c r="D261">
        <f t="shared" si="8"/>
        <v>31</v>
      </c>
      <c r="E261">
        <f t="shared" si="9"/>
        <v>10</v>
      </c>
      <c r="F261" s="58">
        <v>10532</v>
      </c>
      <c r="G261" s="57" t="s">
        <v>1</v>
      </c>
      <c r="H261" s="57" t="s">
        <v>176</v>
      </c>
      <c r="I261" s="57" t="s">
        <v>18</v>
      </c>
      <c r="J261" s="57">
        <v>4</v>
      </c>
      <c r="K261" s="57">
        <v>2</v>
      </c>
      <c r="L261" s="57"/>
      <c r="M261" s="57"/>
      <c r="N261" s="57" t="s">
        <v>313</v>
      </c>
      <c r="O261" s="57"/>
      <c r="P261" s="57">
        <v>12</v>
      </c>
      <c r="Q261" s="57">
        <v>7</v>
      </c>
      <c r="R261" s="57">
        <v>2</v>
      </c>
      <c r="S261" s="57">
        <v>3</v>
      </c>
      <c r="T261" s="57">
        <v>24</v>
      </c>
      <c r="U261" s="57">
        <v>23</v>
      </c>
      <c r="V261" s="57">
        <v>16</v>
      </c>
    </row>
    <row r="262" spans="1:22" x14ac:dyDescent="0.2">
      <c r="A262" s="57">
        <v>7</v>
      </c>
      <c r="B262" s="57">
        <v>13</v>
      </c>
      <c r="C262" s="57" t="s">
        <v>622</v>
      </c>
      <c r="D262">
        <f t="shared" si="8"/>
        <v>3</v>
      </c>
      <c r="E262">
        <f t="shared" si="9"/>
        <v>11</v>
      </c>
      <c r="F262" s="58">
        <v>10535</v>
      </c>
      <c r="G262" s="57" t="s">
        <v>1</v>
      </c>
      <c r="H262" s="57" t="s">
        <v>134</v>
      </c>
      <c r="I262" s="60" t="s">
        <v>18</v>
      </c>
      <c r="J262" s="57">
        <v>6</v>
      </c>
      <c r="K262" s="57">
        <v>1</v>
      </c>
      <c r="L262" s="57"/>
      <c r="M262" s="57"/>
      <c r="N262" s="57" t="s">
        <v>357</v>
      </c>
      <c r="O262" s="57"/>
      <c r="P262" s="57">
        <v>13</v>
      </c>
      <c r="Q262" s="57">
        <v>7</v>
      </c>
      <c r="R262" s="57">
        <v>2</v>
      </c>
      <c r="S262" s="57">
        <v>4</v>
      </c>
      <c r="T262" s="57">
        <v>24</v>
      </c>
      <c r="U262" s="57">
        <v>23</v>
      </c>
      <c r="V262" s="57">
        <v>16</v>
      </c>
    </row>
    <row r="263" spans="1:22" x14ac:dyDescent="0.2">
      <c r="A263" s="57">
        <v>7</v>
      </c>
      <c r="B263" s="57">
        <v>14</v>
      </c>
      <c r="C263" s="57" t="s">
        <v>623</v>
      </c>
      <c r="D263">
        <f t="shared" si="8"/>
        <v>6</v>
      </c>
      <c r="E263">
        <f t="shared" si="9"/>
        <v>11</v>
      </c>
      <c r="F263" s="58">
        <v>10538</v>
      </c>
      <c r="G263" s="57" t="s">
        <v>22</v>
      </c>
      <c r="H263" s="57" t="s">
        <v>140</v>
      </c>
      <c r="I263" s="57" t="s">
        <v>20</v>
      </c>
      <c r="J263" s="57">
        <v>0</v>
      </c>
      <c r="K263" s="57">
        <v>3</v>
      </c>
      <c r="L263" s="57"/>
      <c r="M263" s="57"/>
      <c r="N263" s="57"/>
      <c r="O263" s="57"/>
      <c r="P263" s="57">
        <v>14</v>
      </c>
      <c r="Q263" s="57">
        <v>7</v>
      </c>
      <c r="R263" s="57">
        <v>2</v>
      </c>
      <c r="S263" s="57">
        <v>5</v>
      </c>
      <c r="T263" s="57">
        <v>30</v>
      </c>
      <c r="U263" s="57">
        <v>24</v>
      </c>
      <c r="V263" s="57">
        <v>16</v>
      </c>
    </row>
    <row r="264" spans="1:22" x14ac:dyDescent="0.2">
      <c r="A264" s="57">
        <v>7</v>
      </c>
      <c r="B264" s="57">
        <v>15</v>
      </c>
      <c r="C264" s="57" t="s">
        <v>624</v>
      </c>
      <c r="D264">
        <f t="shared" si="8"/>
        <v>11</v>
      </c>
      <c r="E264">
        <f t="shared" si="9"/>
        <v>11</v>
      </c>
      <c r="F264" s="58">
        <v>10543</v>
      </c>
      <c r="G264" s="57" t="s">
        <v>22</v>
      </c>
      <c r="H264" s="57" t="s">
        <v>157</v>
      </c>
      <c r="I264" s="57" t="s">
        <v>20</v>
      </c>
      <c r="J264" s="57">
        <v>1</v>
      </c>
      <c r="K264" s="57">
        <v>6</v>
      </c>
      <c r="L264" s="57"/>
      <c r="M264" s="57"/>
      <c r="N264" s="57" t="s">
        <v>307</v>
      </c>
      <c r="O264" s="57"/>
      <c r="P264" s="57">
        <v>15</v>
      </c>
      <c r="Q264" s="57">
        <v>7</v>
      </c>
      <c r="R264" s="57">
        <v>2</v>
      </c>
      <c r="S264" s="57">
        <v>6</v>
      </c>
      <c r="T264" s="57">
        <v>30</v>
      </c>
      <c r="U264" s="57">
        <v>27</v>
      </c>
      <c r="V264" s="57">
        <v>16</v>
      </c>
    </row>
    <row r="265" spans="1:22" x14ac:dyDescent="0.2">
      <c r="A265" s="57">
        <v>7</v>
      </c>
      <c r="B265" s="57">
        <v>16</v>
      </c>
      <c r="C265" s="57" t="s">
        <v>625</v>
      </c>
      <c r="D265">
        <f t="shared" si="8"/>
        <v>17</v>
      </c>
      <c r="E265">
        <f t="shared" si="9"/>
        <v>11</v>
      </c>
      <c r="F265" s="58">
        <v>10549</v>
      </c>
      <c r="G265" s="57" t="s">
        <v>1</v>
      </c>
      <c r="H265" s="57" t="s">
        <v>172</v>
      </c>
      <c r="I265" s="57" t="s">
        <v>20</v>
      </c>
      <c r="J265" s="57">
        <v>1</v>
      </c>
      <c r="K265" s="57">
        <v>2</v>
      </c>
      <c r="L265" s="57"/>
      <c r="M265" s="57"/>
      <c r="N265" s="57" t="s">
        <v>59</v>
      </c>
      <c r="O265" s="57"/>
      <c r="P265" s="57">
        <v>16</v>
      </c>
      <c r="Q265" s="57">
        <v>7</v>
      </c>
      <c r="R265" s="57">
        <v>2</v>
      </c>
      <c r="S265" s="57">
        <v>7</v>
      </c>
      <c r="T265" s="57">
        <v>31</v>
      </c>
      <c r="U265" s="57">
        <v>33</v>
      </c>
      <c r="V265" s="57">
        <v>16</v>
      </c>
    </row>
    <row r="266" spans="1:22" x14ac:dyDescent="0.2">
      <c r="A266" s="57">
        <v>7</v>
      </c>
      <c r="B266" s="57">
        <v>17</v>
      </c>
      <c r="C266" s="57" t="s">
        <v>626</v>
      </c>
      <c r="D266">
        <f t="shared" si="8"/>
        <v>1</v>
      </c>
      <c r="E266">
        <f t="shared" si="9"/>
        <v>12</v>
      </c>
      <c r="F266" s="58">
        <v>10563</v>
      </c>
      <c r="G266" s="57" t="s">
        <v>22</v>
      </c>
      <c r="H266" s="57" t="s">
        <v>13</v>
      </c>
      <c r="I266" s="57" t="s">
        <v>20</v>
      </c>
      <c r="J266" s="57">
        <v>1</v>
      </c>
      <c r="K266" s="57">
        <v>2</v>
      </c>
      <c r="L266" s="57"/>
      <c r="M266" s="57"/>
      <c r="N266" s="57" t="s">
        <v>314</v>
      </c>
      <c r="O266" s="57"/>
      <c r="P266" s="57">
        <v>17</v>
      </c>
      <c r="Q266" s="57">
        <v>7</v>
      </c>
      <c r="R266" s="57">
        <v>2</v>
      </c>
      <c r="S266" s="57">
        <v>8</v>
      </c>
      <c r="T266" s="57">
        <v>32</v>
      </c>
      <c r="U266" s="57">
        <v>35</v>
      </c>
      <c r="V266" s="57">
        <v>16</v>
      </c>
    </row>
    <row r="267" spans="1:22" x14ac:dyDescent="0.2">
      <c r="A267" s="57">
        <v>7</v>
      </c>
      <c r="B267" s="57">
        <v>18</v>
      </c>
      <c r="C267" s="57" t="s">
        <v>627</v>
      </c>
      <c r="D267">
        <f t="shared" si="8"/>
        <v>15</v>
      </c>
      <c r="E267">
        <f t="shared" si="9"/>
        <v>12</v>
      </c>
      <c r="F267" s="58">
        <v>10577</v>
      </c>
      <c r="G267" s="57" t="s">
        <v>1</v>
      </c>
      <c r="H267" s="57" t="s">
        <v>158</v>
      </c>
      <c r="I267" s="57" t="s">
        <v>19</v>
      </c>
      <c r="J267" s="57">
        <v>1</v>
      </c>
      <c r="K267" s="57">
        <v>1</v>
      </c>
      <c r="L267" s="57"/>
      <c r="M267" s="57"/>
      <c r="N267" s="57" t="s">
        <v>315</v>
      </c>
      <c r="O267" s="57"/>
      <c r="P267" s="57">
        <v>18</v>
      </c>
      <c r="Q267" s="57">
        <v>7</v>
      </c>
      <c r="R267" s="57">
        <v>3</v>
      </c>
      <c r="S267" s="57">
        <v>8</v>
      </c>
      <c r="T267" s="57">
        <v>33</v>
      </c>
      <c r="U267" s="57">
        <v>37</v>
      </c>
      <c r="V267" s="57">
        <v>17</v>
      </c>
    </row>
    <row r="268" spans="1:22" x14ac:dyDescent="0.2">
      <c r="A268" s="57">
        <v>7</v>
      </c>
      <c r="B268" s="57">
        <v>19</v>
      </c>
      <c r="C268" s="57" t="s">
        <v>628</v>
      </c>
      <c r="D268">
        <f t="shared" si="8"/>
        <v>22</v>
      </c>
      <c r="E268">
        <f t="shared" si="9"/>
        <v>12</v>
      </c>
      <c r="F268" s="58">
        <v>10584</v>
      </c>
      <c r="G268" s="57" t="s">
        <v>22</v>
      </c>
      <c r="H268" s="57" t="s">
        <v>175</v>
      </c>
      <c r="I268" s="57" t="s">
        <v>18</v>
      </c>
      <c r="J268" s="57">
        <v>2</v>
      </c>
      <c r="K268" s="57">
        <v>1</v>
      </c>
      <c r="L268" s="57"/>
      <c r="M268" s="57"/>
      <c r="N268" s="57" t="s">
        <v>316</v>
      </c>
      <c r="O268" s="57"/>
      <c r="P268" s="57">
        <v>19</v>
      </c>
      <c r="Q268" s="57">
        <v>8</v>
      </c>
      <c r="R268" s="57">
        <v>3</v>
      </c>
      <c r="S268" s="57">
        <v>8</v>
      </c>
      <c r="T268" s="57">
        <v>34</v>
      </c>
      <c r="U268" s="57">
        <v>38</v>
      </c>
      <c r="V268" s="57">
        <v>19</v>
      </c>
    </row>
    <row r="269" spans="1:22" x14ac:dyDescent="0.2">
      <c r="A269" s="57">
        <v>7</v>
      </c>
      <c r="B269" s="57">
        <v>20</v>
      </c>
      <c r="C269" s="57" t="s">
        <v>629</v>
      </c>
      <c r="D269">
        <f t="shared" si="8"/>
        <v>25</v>
      </c>
      <c r="E269">
        <f t="shared" si="9"/>
        <v>12</v>
      </c>
      <c r="F269" s="58">
        <v>10587</v>
      </c>
      <c r="G269" s="57" t="s">
        <v>22</v>
      </c>
      <c r="H269" s="57" t="s">
        <v>98</v>
      </c>
      <c r="I269" s="57" t="s">
        <v>20</v>
      </c>
      <c r="J269" s="57">
        <v>0</v>
      </c>
      <c r="K269" s="57">
        <v>5</v>
      </c>
      <c r="L269" s="57"/>
      <c r="M269" s="57"/>
      <c r="N269" s="57"/>
      <c r="O269" s="57"/>
      <c r="P269" s="57">
        <v>20</v>
      </c>
      <c r="Q269" s="57">
        <v>8</v>
      </c>
      <c r="R269" s="57">
        <v>3</v>
      </c>
      <c r="S269" s="57">
        <v>9</v>
      </c>
      <c r="T269" s="57">
        <v>36</v>
      </c>
      <c r="U269" s="57">
        <v>39</v>
      </c>
      <c r="V269" s="57">
        <v>19</v>
      </c>
    </row>
    <row r="270" spans="1:22" x14ac:dyDescent="0.2">
      <c r="A270" s="57">
        <v>7</v>
      </c>
      <c r="B270" s="57">
        <v>21</v>
      </c>
      <c r="C270" s="57" t="s">
        <v>630</v>
      </c>
      <c r="D270">
        <f t="shared" si="8"/>
        <v>26</v>
      </c>
      <c r="E270">
        <f t="shared" si="9"/>
        <v>12</v>
      </c>
      <c r="F270" s="58">
        <v>10588</v>
      </c>
      <c r="G270" s="57" t="s">
        <v>1</v>
      </c>
      <c r="H270" s="57" t="s">
        <v>93</v>
      </c>
      <c r="I270" s="57" t="s">
        <v>18</v>
      </c>
      <c r="J270" s="57">
        <v>4</v>
      </c>
      <c r="K270" s="57">
        <v>1</v>
      </c>
      <c r="L270" s="57"/>
      <c r="M270" s="57"/>
      <c r="N270" s="57" t="s">
        <v>317</v>
      </c>
      <c r="O270" s="57"/>
      <c r="P270" s="57">
        <v>21</v>
      </c>
      <c r="Q270" s="57">
        <v>9</v>
      </c>
      <c r="R270" s="57">
        <v>3</v>
      </c>
      <c r="S270" s="57">
        <v>9</v>
      </c>
      <c r="T270" s="57">
        <v>36</v>
      </c>
      <c r="U270" s="57">
        <v>44</v>
      </c>
      <c r="V270" s="57">
        <v>21</v>
      </c>
    </row>
    <row r="271" spans="1:22" x14ac:dyDescent="0.2">
      <c r="A271" s="57">
        <v>7</v>
      </c>
      <c r="B271" s="57">
        <v>22</v>
      </c>
      <c r="C271" s="57" t="s">
        <v>631</v>
      </c>
      <c r="D271">
        <f t="shared" si="8"/>
        <v>29</v>
      </c>
      <c r="E271">
        <f t="shared" si="9"/>
        <v>12</v>
      </c>
      <c r="F271" s="58">
        <v>10591</v>
      </c>
      <c r="G271" s="57" t="s">
        <v>1</v>
      </c>
      <c r="H271" s="57" t="s">
        <v>133</v>
      </c>
      <c r="I271" s="57" t="s">
        <v>18</v>
      </c>
      <c r="J271" s="57">
        <v>3</v>
      </c>
      <c r="K271" s="57">
        <v>2</v>
      </c>
      <c r="L271" s="57"/>
      <c r="M271" s="57"/>
      <c r="N271" s="57" t="s">
        <v>349</v>
      </c>
      <c r="O271" s="57"/>
      <c r="P271" s="57">
        <v>22</v>
      </c>
      <c r="Q271" s="57">
        <v>10</v>
      </c>
      <c r="R271" s="57">
        <v>3</v>
      </c>
      <c r="S271" s="57">
        <v>9</v>
      </c>
      <c r="T271" s="57">
        <v>40</v>
      </c>
      <c r="U271" s="57">
        <v>45</v>
      </c>
      <c r="V271" s="57">
        <v>23</v>
      </c>
    </row>
    <row r="272" spans="1:22" x14ac:dyDescent="0.2">
      <c r="A272" s="57">
        <v>7</v>
      </c>
      <c r="B272" s="57">
        <v>23</v>
      </c>
      <c r="C272" s="57" t="s">
        <v>632</v>
      </c>
      <c r="D272">
        <f t="shared" si="8"/>
        <v>1</v>
      </c>
      <c r="E272">
        <f t="shared" si="9"/>
        <v>1</v>
      </c>
      <c r="F272" s="58">
        <v>10594</v>
      </c>
      <c r="G272" s="57" t="s">
        <v>22</v>
      </c>
      <c r="H272" s="57" t="s">
        <v>45</v>
      </c>
      <c r="I272" s="57" t="s">
        <v>19</v>
      </c>
      <c r="J272" s="57">
        <v>1</v>
      </c>
      <c r="K272" s="57">
        <v>1</v>
      </c>
      <c r="L272" s="57"/>
      <c r="M272" s="57"/>
      <c r="N272" s="57" t="s">
        <v>307</v>
      </c>
      <c r="O272" s="57"/>
      <c r="P272" s="57">
        <v>23</v>
      </c>
      <c r="Q272" s="57">
        <v>10</v>
      </c>
      <c r="R272" s="57">
        <v>4</v>
      </c>
      <c r="S272" s="57">
        <v>9</v>
      </c>
      <c r="T272" s="57">
        <v>43</v>
      </c>
      <c r="U272" s="57">
        <v>47</v>
      </c>
      <c r="V272" s="57">
        <v>24</v>
      </c>
    </row>
    <row r="273" spans="1:22" x14ac:dyDescent="0.2">
      <c r="A273" s="57">
        <v>7</v>
      </c>
      <c r="B273" s="57">
        <v>24</v>
      </c>
      <c r="C273" s="57" t="s">
        <v>633</v>
      </c>
      <c r="D273">
        <f t="shared" si="8"/>
        <v>3</v>
      </c>
      <c r="E273">
        <f t="shared" si="9"/>
        <v>1</v>
      </c>
      <c r="F273" s="58">
        <v>10596</v>
      </c>
      <c r="G273" s="57" t="s">
        <v>22</v>
      </c>
      <c r="H273" s="57" t="s">
        <v>145</v>
      </c>
      <c r="I273" s="57" t="s">
        <v>19</v>
      </c>
      <c r="J273" s="57">
        <v>0</v>
      </c>
      <c r="K273" s="57">
        <v>0</v>
      </c>
      <c r="L273" s="57"/>
      <c r="M273" s="57"/>
      <c r="N273" s="57"/>
      <c r="O273" s="57"/>
      <c r="P273" s="57">
        <v>24</v>
      </c>
      <c r="Q273" s="57">
        <v>10</v>
      </c>
      <c r="R273" s="57">
        <v>5</v>
      </c>
      <c r="S273" s="57">
        <v>9</v>
      </c>
      <c r="T273" s="57">
        <v>44</v>
      </c>
      <c r="U273" s="57">
        <v>48</v>
      </c>
      <c r="V273" s="57">
        <v>25</v>
      </c>
    </row>
    <row r="274" spans="1:22" x14ac:dyDescent="0.2">
      <c r="A274" s="57">
        <v>7</v>
      </c>
      <c r="B274" s="57">
        <v>25</v>
      </c>
      <c r="C274" s="57" t="s">
        <v>634</v>
      </c>
      <c r="D274">
        <f t="shared" si="8"/>
        <v>5</v>
      </c>
      <c r="E274">
        <f t="shared" si="9"/>
        <v>1</v>
      </c>
      <c r="F274" s="58">
        <v>10598</v>
      </c>
      <c r="G274" s="57" t="s">
        <v>22</v>
      </c>
      <c r="H274" s="57" t="s">
        <v>165</v>
      </c>
      <c r="I274" s="57" t="s">
        <v>18</v>
      </c>
      <c r="J274" s="57">
        <v>1</v>
      </c>
      <c r="K274" s="57">
        <v>0</v>
      </c>
      <c r="L274" s="57"/>
      <c r="M274" s="57"/>
      <c r="N274" s="57" t="s">
        <v>318</v>
      </c>
      <c r="O274" s="57"/>
      <c r="P274" s="57">
        <v>25</v>
      </c>
      <c r="Q274" s="57">
        <v>11</v>
      </c>
      <c r="R274" s="57">
        <v>5</v>
      </c>
      <c r="S274" s="57">
        <v>9</v>
      </c>
      <c r="T274" s="57">
        <v>44</v>
      </c>
      <c r="U274" s="57">
        <v>48</v>
      </c>
      <c r="V274" s="57">
        <v>27</v>
      </c>
    </row>
    <row r="275" spans="1:22" x14ac:dyDescent="0.2">
      <c r="A275" s="57">
        <v>7</v>
      </c>
      <c r="B275" s="57">
        <v>26</v>
      </c>
      <c r="C275" s="57" t="s">
        <v>635</v>
      </c>
      <c r="D275">
        <f t="shared" si="8"/>
        <v>12</v>
      </c>
      <c r="E275">
        <f t="shared" si="9"/>
        <v>1</v>
      </c>
      <c r="F275" s="58">
        <v>10605</v>
      </c>
      <c r="G275" s="57" t="s">
        <v>1</v>
      </c>
      <c r="H275" s="57" t="s">
        <v>139</v>
      </c>
      <c r="I275" s="57" t="s">
        <v>19</v>
      </c>
      <c r="J275" s="57">
        <v>2</v>
      </c>
      <c r="K275" s="57">
        <v>2</v>
      </c>
      <c r="L275" s="57"/>
      <c r="M275" s="57"/>
      <c r="N275" s="57" t="s">
        <v>319</v>
      </c>
      <c r="O275" s="57"/>
      <c r="P275" s="57">
        <v>26</v>
      </c>
      <c r="Q275" s="57">
        <v>11</v>
      </c>
      <c r="R275" s="57">
        <v>6</v>
      </c>
      <c r="S275" s="57">
        <v>9</v>
      </c>
      <c r="T275" s="57">
        <v>45</v>
      </c>
      <c r="U275" s="57">
        <v>48</v>
      </c>
      <c r="V275" s="57">
        <v>28</v>
      </c>
    </row>
    <row r="276" spans="1:22" x14ac:dyDescent="0.2">
      <c r="A276" s="57">
        <v>7</v>
      </c>
      <c r="B276" s="57">
        <v>27</v>
      </c>
      <c r="C276" s="57" t="s">
        <v>636</v>
      </c>
      <c r="D276">
        <f t="shared" si="8"/>
        <v>19</v>
      </c>
      <c r="E276">
        <f t="shared" si="9"/>
        <v>1</v>
      </c>
      <c r="F276" s="58">
        <v>10612</v>
      </c>
      <c r="G276" s="57" t="s">
        <v>22</v>
      </c>
      <c r="H276" s="57" t="s">
        <v>128</v>
      </c>
      <c r="I276" s="57" t="s">
        <v>20</v>
      </c>
      <c r="J276" s="57">
        <v>2</v>
      </c>
      <c r="K276" s="57">
        <v>4</v>
      </c>
      <c r="L276" s="57"/>
      <c r="M276" s="57"/>
      <c r="N276" s="57" t="s">
        <v>320</v>
      </c>
      <c r="O276" s="57"/>
      <c r="P276" s="57">
        <v>27</v>
      </c>
      <c r="Q276" s="57">
        <v>11</v>
      </c>
      <c r="R276" s="57">
        <v>6</v>
      </c>
      <c r="S276" s="57">
        <v>10</v>
      </c>
      <c r="T276" s="57">
        <v>47</v>
      </c>
      <c r="U276" s="57">
        <v>50</v>
      </c>
      <c r="V276" s="57">
        <v>28</v>
      </c>
    </row>
    <row r="277" spans="1:22" x14ac:dyDescent="0.2">
      <c r="A277" s="57">
        <v>7</v>
      </c>
      <c r="B277" s="57">
        <v>28</v>
      </c>
      <c r="C277" s="57" t="s">
        <v>637</v>
      </c>
      <c r="D277">
        <f t="shared" si="8"/>
        <v>26</v>
      </c>
      <c r="E277">
        <f t="shared" si="9"/>
        <v>1</v>
      </c>
      <c r="F277" s="58">
        <v>10619</v>
      </c>
      <c r="G277" s="57" t="s">
        <v>1</v>
      </c>
      <c r="H277" s="57" t="s">
        <v>124</v>
      </c>
      <c r="I277" s="57" t="s">
        <v>18</v>
      </c>
      <c r="J277" s="57">
        <v>5</v>
      </c>
      <c r="K277" s="57">
        <v>2</v>
      </c>
      <c r="L277" s="57"/>
      <c r="M277" s="57"/>
      <c r="N277" s="57" t="s">
        <v>321</v>
      </c>
      <c r="O277" s="57"/>
      <c r="P277" s="57">
        <v>28</v>
      </c>
      <c r="Q277" s="57">
        <v>12</v>
      </c>
      <c r="R277" s="57">
        <v>6</v>
      </c>
      <c r="S277" s="57">
        <v>10</v>
      </c>
      <c r="T277" s="57">
        <v>49</v>
      </c>
      <c r="U277" s="57">
        <v>54</v>
      </c>
      <c r="V277" s="57">
        <v>30</v>
      </c>
    </row>
    <row r="278" spans="1:22" x14ac:dyDescent="0.2">
      <c r="A278" s="57">
        <v>7</v>
      </c>
      <c r="B278" s="57">
        <v>29</v>
      </c>
      <c r="C278" s="57" t="s">
        <v>638</v>
      </c>
      <c r="D278">
        <f t="shared" si="8"/>
        <v>31</v>
      </c>
      <c r="E278">
        <f t="shared" si="9"/>
        <v>1</v>
      </c>
      <c r="F278" s="58">
        <v>10624</v>
      </c>
      <c r="G278" s="57" t="s">
        <v>22</v>
      </c>
      <c r="H278" s="57" t="s">
        <v>3</v>
      </c>
      <c r="I278" s="57" t="s">
        <v>20</v>
      </c>
      <c r="J278" s="57">
        <v>2</v>
      </c>
      <c r="K278" s="57">
        <v>3</v>
      </c>
      <c r="L278" s="57"/>
      <c r="M278" s="57"/>
      <c r="N278" s="57" t="s">
        <v>322</v>
      </c>
      <c r="O278" s="57"/>
      <c r="P278" s="57">
        <v>29</v>
      </c>
      <c r="Q278" s="57">
        <v>12</v>
      </c>
      <c r="R278" s="57">
        <v>6</v>
      </c>
      <c r="S278" s="57">
        <v>11</v>
      </c>
      <c r="T278" s="57">
        <v>54</v>
      </c>
      <c r="U278" s="57">
        <v>56</v>
      </c>
      <c r="V278" s="57">
        <v>30</v>
      </c>
    </row>
    <row r="279" spans="1:22" x14ac:dyDescent="0.2">
      <c r="A279" s="57">
        <v>7</v>
      </c>
      <c r="B279" s="57">
        <v>30</v>
      </c>
      <c r="C279" s="57" t="s">
        <v>639</v>
      </c>
      <c r="D279">
        <f t="shared" si="8"/>
        <v>7</v>
      </c>
      <c r="E279">
        <f t="shared" si="9"/>
        <v>2</v>
      </c>
      <c r="F279" s="58">
        <v>10631</v>
      </c>
      <c r="G279" s="57" t="s">
        <v>22</v>
      </c>
      <c r="H279" s="57" t="s">
        <v>135</v>
      </c>
      <c r="I279" s="57" t="s">
        <v>19</v>
      </c>
      <c r="J279" s="57">
        <v>2</v>
      </c>
      <c r="K279" s="57">
        <v>2</v>
      </c>
      <c r="L279" s="57"/>
      <c r="M279" s="57"/>
      <c r="N279" s="57" t="s">
        <v>323</v>
      </c>
      <c r="O279" s="57"/>
      <c r="P279" s="57">
        <v>30</v>
      </c>
      <c r="Q279" s="57">
        <v>12</v>
      </c>
      <c r="R279" s="57">
        <v>7</v>
      </c>
      <c r="S279" s="57">
        <v>11</v>
      </c>
      <c r="T279" s="57">
        <v>56</v>
      </c>
      <c r="U279" s="57">
        <v>59</v>
      </c>
      <c r="V279" s="57">
        <v>31</v>
      </c>
    </row>
    <row r="280" spans="1:22" x14ac:dyDescent="0.2">
      <c r="A280" s="57">
        <v>7</v>
      </c>
      <c r="B280" s="57">
        <v>31</v>
      </c>
      <c r="C280" s="57" t="s">
        <v>640</v>
      </c>
      <c r="D280">
        <f t="shared" si="8"/>
        <v>9</v>
      </c>
      <c r="E280">
        <f t="shared" si="9"/>
        <v>2</v>
      </c>
      <c r="F280" s="58">
        <v>10633</v>
      </c>
      <c r="G280" s="57" t="s">
        <v>1</v>
      </c>
      <c r="H280" s="57" t="s">
        <v>125</v>
      </c>
      <c r="I280" s="57" t="s">
        <v>19</v>
      </c>
      <c r="J280" s="57">
        <v>2</v>
      </c>
      <c r="K280" s="57">
        <v>2</v>
      </c>
      <c r="L280" s="57"/>
      <c r="M280" s="57"/>
      <c r="N280" s="57" t="s">
        <v>324</v>
      </c>
      <c r="O280" s="57"/>
      <c r="P280" s="57">
        <v>31</v>
      </c>
      <c r="Q280" s="57">
        <v>12</v>
      </c>
      <c r="R280" s="57">
        <v>8</v>
      </c>
      <c r="S280" s="57">
        <v>11</v>
      </c>
      <c r="T280" s="57">
        <v>58</v>
      </c>
      <c r="U280" s="57">
        <v>61</v>
      </c>
      <c r="V280" s="57">
        <v>32</v>
      </c>
    </row>
    <row r="281" spans="1:22" x14ac:dyDescent="0.2">
      <c r="A281" s="57">
        <v>7</v>
      </c>
      <c r="B281" s="57">
        <v>32</v>
      </c>
      <c r="C281" s="57" t="s">
        <v>641</v>
      </c>
      <c r="D281">
        <f t="shared" si="8"/>
        <v>16</v>
      </c>
      <c r="E281">
        <f t="shared" si="9"/>
        <v>2</v>
      </c>
      <c r="F281" s="58">
        <v>10640</v>
      </c>
      <c r="G281" s="57" t="s">
        <v>22</v>
      </c>
      <c r="H281" s="57" t="s">
        <v>131</v>
      </c>
      <c r="I281" s="57" t="s">
        <v>19</v>
      </c>
      <c r="J281" s="57">
        <v>2</v>
      </c>
      <c r="K281" s="57">
        <v>2</v>
      </c>
      <c r="L281" s="57"/>
      <c r="M281" s="57"/>
      <c r="N281" s="57" t="s">
        <v>325</v>
      </c>
      <c r="O281" s="57"/>
      <c r="P281" s="57">
        <v>32</v>
      </c>
      <c r="Q281" s="57">
        <v>12</v>
      </c>
      <c r="R281" s="57">
        <v>9</v>
      </c>
      <c r="S281" s="57">
        <v>11</v>
      </c>
      <c r="T281" s="57">
        <v>60</v>
      </c>
      <c r="U281" s="57">
        <v>63</v>
      </c>
      <c r="V281" s="57">
        <v>33</v>
      </c>
    </row>
    <row r="282" spans="1:22" x14ac:dyDescent="0.2">
      <c r="A282" s="57">
        <v>7</v>
      </c>
      <c r="B282" s="57">
        <v>33</v>
      </c>
      <c r="C282" s="57" t="s">
        <v>642</v>
      </c>
      <c r="D282">
        <f t="shared" si="8"/>
        <v>23</v>
      </c>
      <c r="E282">
        <f t="shared" si="9"/>
        <v>2</v>
      </c>
      <c r="F282" s="58">
        <v>10647</v>
      </c>
      <c r="G282" s="57" t="s">
        <v>1</v>
      </c>
      <c r="H282" s="57" t="s">
        <v>63</v>
      </c>
      <c r="I282" s="57" t="s">
        <v>18</v>
      </c>
      <c r="J282" s="57">
        <v>8</v>
      </c>
      <c r="K282" s="57">
        <v>2</v>
      </c>
      <c r="L282" s="57"/>
      <c r="M282" s="57"/>
      <c r="N282" s="57" t="s">
        <v>326</v>
      </c>
      <c r="O282" s="57"/>
      <c r="P282" s="57">
        <v>33</v>
      </c>
      <c r="Q282" s="57">
        <v>13</v>
      </c>
      <c r="R282" s="57">
        <v>9</v>
      </c>
      <c r="S282" s="57">
        <v>11</v>
      </c>
      <c r="T282" s="57">
        <v>70</v>
      </c>
      <c r="U282" s="57">
        <v>67</v>
      </c>
      <c r="V282" s="57">
        <v>35</v>
      </c>
    </row>
    <row r="283" spans="1:22" x14ac:dyDescent="0.2">
      <c r="A283" s="57">
        <v>7</v>
      </c>
      <c r="B283" s="57">
        <v>34</v>
      </c>
      <c r="C283" s="57" t="s">
        <v>643</v>
      </c>
      <c r="D283">
        <f t="shared" si="8"/>
        <v>2</v>
      </c>
      <c r="E283">
        <f t="shared" si="9"/>
        <v>3</v>
      </c>
      <c r="F283" s="58">
        <v>10654</v>
      </c>
      <c r="G283" s="57" t="s">
        <v>1</v>
      </c>
      <c r="H283" s="57" t="s">
        <v>121</v>
      </c>
      <c r="I283" s="57" t="s">
        <v>18</v>
      </c>
      <c r="J283" s="57">
        <v>4</v>
      </c>
      <c r="K283" s="57">
        <v>0</v>
      </c>
      <c r="L283" s="57"/>
      <c r="M283" s="57"/>
      <c r="N283" s="57" t="s">
        <v>327</v>
      </c>
      <c r="O283" s="57"/>
      <c r="P283" s="57">
        <v>34</v>
      </c>
      <c r="Q283" s="57">
        <v>14</v>
      </c>
      <c r="R283" s="57">
        <v>9</v>
      </c>
      <c r="S283" s="57">
        <v>11</v>
      </c>
      <c r="T283" s="57">
        <v>74</v>
      </c>
      <c r="U283" s="57">
        <v>67</v>
      </c>
      <c r="V283" s="57">
        <v>37</v>
      </c>
    </row>
    <row r="284" spans="1:22" x14ac:dyDescent="0.2">
      <c r="A284" s="57">
        <v>7</v>
      </c>
      <c r="B284" s="57">
        <v>35</v>
      </c>
      <c r="C284" s="57" t="s">
        <v>644</v>
      </c>
      <c r="D284">
        <f t="shared" si="8"/>
        <v>9</v>
      </c>
      <c r="E284">
        <f t="shared" si="9"/>
        <v>3</v>
      </c>
      <c r="F284" s="58">
        <v>10661</v>
      </c>
      <c r="G284" s="57" t="s">
        <v>22</v>
      </c>
      <c r="H284" s="57" t="s">
        <v>123</v>
      </c>
      <c r="I284" s="57" t="s">
        <v>20</v>
      </c>
      <c r="J284" s="57">
        <v>0</v>
      </c>
      <c r="K284" s="57">
        <v>4</v>
      </c>
      <c r="L284" s="57"/>
      <c r="M284" s="57"/>
      <c r="N284" s="57"/>
      <c r="O284" s="57"/>
      <c r="P284" s="57">
        <v>35</v>
      </c>
      <c r="Q284" s="57">
        <v>14</v>
      </c>
      <c r="R284" s="57">
        <v>9</v>
      </c>
      <c r="S284" s="57">
        <v>12</v>
      </c>
      <c r="T284" s="57">
        <v>74</v>
      </c>
      <c r="U284" s="57">
        <v>71</v>
      </c>
      <c r="V284" s="57">
        <v>37</v>
      </c>
    </row>
    <row r="285" spans="1:22" x14ac:dyDescent="0.2">
      <c r="A285" s="57">
        <v>7</v>
      </c>
      <c r="B285" s="57">
        <v>36</v>
      </c>
      <c r="C285" s="57" t="s">
        <v>645</v>
      </c>
      <c r="D285">
        <f t="shared" si="8"/>
        <v>13</v>
      </c>
      <c r="E285">
        <f t="shared" si="9"/>
        <v>3</v>
      </c>
      <c r="F285" s="58">
        <v>10665</v>
      </c>
      <c r="G285" s="57" t="s">
        <v>1</v>
      </c>
      <c r="H285" s="57" t="s">
        <v>161</v>
      </c>
      <c r="I285" s="57" t="s">
        <v>20</v>
      </c>
      <c r="J285" s="57">
        <v>1</v>
      </c>
      <c r="K285" s="57">
        <v>2</v>
      </c>
      <c r="L285" s="57"/>
      <c r="M285" s="57"/>
      <c r="N285" s="57" t="s">
        <v>59</v>
      </c>
      <c r="O285" s="57"/>
      <c r="P285" s="57">
        <v>36</v>
      </c>
      <c r="Q285" s="57">
        <v>14</v>
      </c>
      <c r="R285" s="57">
        <v>9</v>
      </c>
      <c r="S285" s="57">
        <v>13</v>
      </c>
      <c r="T285" s="57">
        <v>75</v>
      </c>
      <c r="U285" s="57">
        <v>73</v>
      </c>
      <c r="V285" s="57">
        <v>37</v>
      </c>
    </row>
    <row r="286" spans="1:22" x14ac:dyDescent="0.2">
      <c r="A286" s="57">
        <v>7</v>
      </c>
      <c r="B286" s="57">
        <v>37</v>
      </c>
      <c r="C286" s="57" t="s">
        <v>646</v>
      </c>
      <c r="D286">
        <f t="shared" si="8"/>
        <v>16</v>
      </c>
      <c r="E286">
        <f t="shared" si="9"/>
        <v>3</v>
      </c>
      <c r="F286" s="58">
        <v>10668</v>
      </c>
      <c r="G286" s="57" t="s">
        <v>22</v>
      </c>
      <c r="H286" s="57" t="s">
        <v>184</v>
      </c>
      <c r="I286" s="57" t="s">
        <v>18</v>
      </c>
      <c r="J286" s="57">
        <v>7</v>
      </c>
      <c r="K286" s="57">
        <v>2</v>
      </c>
      <c r="L286" s="57"/>
      <c r="M286" s="57"/>
      <c r="N286" s="57" t="s">
        <v>328</v>
      </c>
      <c r="O286" s="57"/>
      <c r="P286" s="57">
        <v>37</v>
      </c>
      <c r="Q286" s="57">
        <v>15</v>
      </c>
      <c r="R286" s="57">
        <v>9</v>
      </c>
      <c r="S286" s="57">
        <v>13</v>
      </c>
      <c r="T286" s="57">
        <v>82</v>
      </c>
      <c r="U286" s="57">
        <v>75</v>
      </c>
      <c r="V286" s="57">
        <v>39</v>
      </c>
    </row>
    <row r="287" spans="1:22" x14ac:dyDescent="0.2">
      <c r="A287" s="57">
        <v>7</v>
      </c>
      <c r="B287" s="57">
        <v>38</v>
      </c>
      <c r="C287" s="57" t="s">
        <v>647</v>
      </c>
      <c r="D287">
        <f t="shared" si="8"/>
        <v>20</v>
      </c>
      <c r="E287">
        <f t="shared" si="9"/>
        <v>3</v>
      </c>
      <c r="F287" s="58">
        <v>10672</v>
      </c>
      <c r="G287" s="57" t="s">
        <v>22</v>
      </c>
      <c r="H287" s="57" t="s">
        <v>177</v>
      </c>
      <c r="I287" s="57" t="s">
        <v>19</v>
      </c>
      <c r="J287" s="57">
        <v>2</v>
      </c>
      <c r="K287" s="57">
        <v>2</v>
      </c>
      <c r="L287" s="57"/>
      <c r="M287" s="57"/>
      <c r="N287" s="57" t="s">
        <v>319</v>
      </c>
      <c r="O287" s="57"/>
      <c r="P287" s="57">
        <v>38</v>
      </c>
      <c r="Q287" s="57">
        <v>15</v>
      </c>
      <c r="R287" s="57">
        <v>10</v>
      </c>
      <c r="S287" s="57">
        <v>13</v>
      </c>
      <c r="T287" s="57">
        <v>84</v>
      </c>
      <c r="U287" s="57">
        <v>77</v>
      </c>
      <c r="V287" s="57">
        <v>40</v>
      </c>
    </row>
    <row r="288" spans="1:22" x14ac:dyDescent="0.2">
      <c r="A288" s="57">
        <v>7</v>
      </c>
      <c r="B288" s="57">
        <v>39</v>
      </c>
      <c r="C288" s="57" t="s">
        <v>648</v>
      </c>
      <c r="D288">
        <f t="shared" si="8"/>
        <v>23</v>
      </c>
      <c r="E288">
        <f t="shared" si="9"/>
        <v>3</v>
      </c>
      <c r="F288" s="58">
        <v>10675</v>
      </c>
      <c r="G288" s="57" t="s">
        <v>1</v>
      </c>
      <c r="H288" s="57" t="s">
        <v>111</v>
      </c>
      <c r="I288" s="57" t="s">
        <v>18</v>
      </c>
      <c r="J288" s="57">
        <v>4</v>
      </c>
      <c r="K288" s="57">
        <v>3</v>
      </c>
      <c r="L288" s="57"/>
      <c r="M288" s="57"/>
      <c r="N288" s="57" t="s">
        <v>329</v>
      </c>
      <c r="O288" s="57"/>
      <c r="P288" s="57">
        <v>39</v>
      </c>
      <c r="Q288" s="57">
        <v>16</v>
      </c>
      <c r="R288" s="57">
        <v>10</v>
      </c>
      <c r="S288" s="57">
        <v>13</v>
      </c>
      <c r="T288" s="57">
        <v>88</v>
      </c>
      <c r="U288" s="57">
        <v>80</v>
      </c>
      <c r="V288" s="57">
        <v>42</v>
      </c>
    </row>
    <row r="289" spans="1:22" x14ac:dyDescent="0.2">
      <c r="A289" s="57">
        <v>7</v>
      </c>
      <c r="B289" s="57">
        <v>40</v>
      </c>
      <c r="C289" s="57" t="s">
        <v>649</v>
      </c>
      <c r="D289">
        <f t="shared" si="8"/>
        <v>29</v>
      </c>
      <c r="E289">
        <f t="shared" si="9"/>
        <v>3</v>
      </c>
      <c r="F289" s="58">
        <v>10681</v>
      </c>
      <c r="G289" s="57" t="s">
        <v>1</v>
      </c>
      <c r="H289" s="57" t="s">
        <v>153</v>
      </c>
      <c r="I289" s="57" t="s">
        <v>18</v>
      </c>
      <c r="J289" s="57">
        <v>3</v>
      </c>
      <c r="K289" s="57">
        <v>1</v>
      </c>
      <c r="L289" s="57"/>
      <c r="M289" s="57"/>
      <c r="N289" s="57" t="s">
        <v>330</v>
      </c>
      <c r="O289" s="57"/>
      <c r="P289" s="57">
        <v>40</v>
      </c>
      <c r="Q289" s="57">
        <v>17</v>
      </c>
      <c r="R289" s="57">
        <v>10</v>
      </c>
      <c r="S289" s="57">
        <v>13</v>
      </c>
      <c r="T289" s="57">
        <v>91</v>
      </c>
      <c r="U289" s="57">
        <v>81</v>
      </c>
      <c r="V289" s="57">
        <v>44</v>
      </c>
    </row>
    <row r="290" spans="1:22" x14ac:dyDescent="0.2">
      <c r="A290" s="57">
        <v>7</v>
      </c>
      <c r="B290" s="57">
        <v>41</v>
      </c>
      <c r="C290" s="57" t="s">
        <v>650</v>
      </c>
      <c r="D290">
        <f t="shared" si="8"/>
        <v>1</v>
      </c>
      <c r="E290">
        <f t="shared" si="9"/>
        <v>4</v>
      </c>
      <c r="F290" s="58">
        <v>10684</v>
      </c>
      <c r="G290" s="57" t="s">
        <v>22</v>
      </c>
      <c r="H290" s="57" t="s">
        <v>152</v>
      </c>
      <c r="I290" s="57" t="s">
        <v>19</v>
      </c>
      <c r="J290" s="57">
        <v>1</v>
      </c>
      <c r="K290" s="57">
        <v>1</v>
      </c>
      <c r="L290" s="57"/>
      <c r="M290" s="57"/>
      <c r="N290" s="57" t="s">
        <v>59</v>
      </c>
      <c r="O290" s="57"/>
      <c r="P290" s="57">
        <v>41</v>
      </c>
      <c r="Q290" s="57">
        <v>17</v>
      </c>
      <c r="R290" s="57">
        <v>11</v>
      </c>
      <c r="S290" s="57">
        <v>13</v>
      </c>
      <c r="T290" s="57">
        <v>92</v>
      </c>
      <c r="U290" s="57">
        <v>82</v>
      </c>
      <c r="V290" s="57">
        <v>45</v>
      </c>
    </row>
    <row r="291" spans="1:22" x14ac:dyDescent="0.2">
      <c r="A291" s="57">
        <v>7</v>
      </c>
      <c r="B291" s="57">
        <v>42</v>
      </c>
      <c r="C291" s="57" t="s">
        <v>651</v>
      </c>
      <c r="D291">
        <f t="shared" si="8"/>
        <v>6</v>
      </c>
      <c r="E291">
        <f t="shared" si="9"/>
        <v>4</v>
      </c>
      <c r="F291" s="58">
        <v>10689</v>
      </c>
      <c r="G291" s="57" t="s">
        <v>22</v>
      </c>
      <c r="H291" s="57" t="s">
        <v>126</v>
      </c>
      <c r="I291" s="57" t="s">
        <v>20</v>
      </c>
      <c r="J291" s="57">
        <v>1</v>
      </c>
      <c r="K291" s="57">
        <v>5</v>
      </c>
      <c r="L291" s="57"/>
      <c r="M291" s="57"/>
      <c r="N291" s="57" t="s">
        <v>315</v>
      </c>
      <c r="O291" s="57"/>
      <c r="P291" s="57">
        <v>42</v>
      </c>
      <c r="Q291" s="57">
        <v>17</v>
      </c>
      <c r="R291" s="57">
        <v>11</v>
      </c>
      <c r="S291" s="57">
        <v>14</v>
      </c>
      <c r="T291" s="57">
        <v>93</v>
      </c>
      <c r="U291" s="57">
        <v>87</v>
      </c>
      <c r="V291" s="57">
        <v>45</v>
      </c>
    </row>
    <row r="292" spans="1:22" x14ac:dyDescent="0.2">
      <c r="A292" s="57">
        <v>7</v>
      </c>
      <c r="B292" s="57">
        <v>43</v>
      </c>
      <c r="C292" s="57" t="s">
        <v>652</v>
      </c>
      <c r="D292">
        <f t="shared" si="8"/>
        <v>11</v>
      </c>
      <c r="E292">
        <f t="shared" si="9"/>
        <v>4</v>
      </c>
      <c r="F292" s="58">
        <v>10694</v>
      </c>
      <c r="G292" s="57" t="s">
        <v>22</v>
      </c>
      <c r="H292" s="57" t="s">
        <v>166</v>
      </c>
      <c r="I292" s="57" t="s">
        <v>19</v>
      </c>
      <c r="J292" s="57">
        <v>2</v>
      </c>
      <c r="K292" s="57">
        <v>2</v>
      </c>
      <c r="L292" s="57"/>
      <c r="M292" s="57"/>
      <c r="N292" s="57" t="s">
        <v>331</v>
      </c>
      <c r="O292" s="57"/>
      <c r="P292" s="57">
        <v>43</v>
      </c>
      <c r="Q292" s="57">
        <v>17</v>
      </c>
      <c r="R292" s="57">
        <v>12</v>
      </c>
      <c r="S292" s="57">
        <v>14</v>
      </c>
      <c r="T292" s="57">
        <v>95</v>
      </c>
      <c r="U292" s="57">
        <v>89</v>
      </c>
      <c r="V292" s="57">
        <v>46</v>
      </c>
    </row>
    <row r="293" spans="1:22" x14ac:dyDescent="0.2">
      <c r="A293" s="57">
        <v>7</v>
      </c>
      <c r="B293" s="57">
        <v>44</v>
      </c>
      <c r="C293" s="57" t="s">
        <v>653</v>
      </c>
      <c r="D293">
        <f t="shared" si="8"/>
        <v>13</v>
      </c>
      <c r="E293">
        <f t="shared" si="9"/>
        <v>4</v>
      </c>
      <c r="F293" s="58">
        <v>10696</v>
      </c>
      <c r="G293" s="57" t="s">
        <v>1</v>
      </c>
      <c r="H293" s="57" t="s">
        <v>66</v>
      </c>
      <c r="I293" s="57" t="s">
        <v>18</v>
      </c>
      <c r="J293" s="57">
        <v>3</v>
      </c>
      <c r="K293" s="57">
        <v>2</v>
      </c>
      <c r="L293" s="57"/>
      <c r="M293" s="57"/>
      <c r="N293" s="57" t="s">
        <v>332</v>
      </c>
      <c r="O293" s="57"/>
      <c r="P293" s="57">
        <v>44</v>
      </c>
      <c r="Q293" s="57">
        <v>18</v>
      </c>
      <c r="R293" s="57">
        <v>12</v>
      </c>
      <c r="S293" s="57">
        <v>14</v>
      </c>
      <c r="T293" s="57">
        <v>98</v>
      </c>
      <c r="U293" s="57">
        <v>91</v>
      </c>
      <c r="V293" s="57">
        <v>48</v>
      </c>
    </row>
    <row r="294" spans="1:22" x14ac:dyDescent="0.2">
      <c r="A294" s="57">
        <v>7</v>
      </c>
      <c r="B294" s="57">
        <v>45</v>
      </c>
      <c r="C294" s="57" t="s">
        <v>654</v>
      </c>
      <c r="D294">
        <f t="shared" si="8"/>
        <v>17</v>
      </c>
      <c r="E294">
        <f t="shared" si="9"/>
        <v>4</v>
      </c>
      <c r="F294" s="58">
        <v>10700</v>
      </c>
      <c r="G294" s="57" t="s">
        <v>1</v>
      </c>
      <c r="H294" s="57" t="s">
        <v>144</v>
      </c>
      <c r="I294" s="57" t="s">
        <v>18</v>
      </c>
      <c r="J294" s="57">
        <v>3</v>
      </c>
      <c r="K294" s="57">
        <v>1</v>
      </c>
      <c r="L294" s="57"/>
      <c r="M294" s="57"/>
      <c r="N294" s="57" t="s">
        <v>333</v>
      </c>
      <c r="O294" s="57"/>
      <c r="P294" s="57">
        <v>45</v>
      </c>
      <c r="Q294" s="57">
        <v>19</v>
      </c>
      <c r="R294" s="57">
        <v>12</v>
      </c>
      <c r="S294" s="57">
        <v>14</v>
      </c>
      <c r="T294" s="57">
        <v>101</v>
      </c>
      <c r="U294" s="57">
        <v>92</v>
      </c>
      <c r="V294" s="57">
        <v>50</v>
      </c>
    </row>
    <row r="295" spans="1:22" x14ac:dyDescent="0.2">
      <c r="A295" s="57">
        <v>7</v>
      </c>
      <c r="B295" s="57">
        <v>46</v>
      </c>
      <c r="C295" s="57" t="s">
        <v>655</v>
      </c>
      <c r="D295">
        <f t="shared" si="8"/>
        <v>20</v>
      </c>
      <c r="E295">
        <f t="shared" si="9"/>
        <v>4</v>
      </c>
      <c r="F295" s="58">
        <v>10703</v>
      </c>
      <c r="G295" s="57" t="s">
        <v>22</v>
      </c>
      <c r="H295" s="57" t="s">
        <v>146</v>
      </c>
      <c r="I295" s="57" t="s">
        <v>19</v>
      </c>
      <c r="J295" s="57">
        <v>1</v>
      </c>
      <c r="K295" s="57">
        <v>1</v>
      </c>
      <c r="L295" s="57"/>
      <c r="M295" s="57"/>
      <c r="N295" s="57" t="s">
        <v>59</v>
      </c>
      <c r="O295" s="57"/>
      <c r="P295" s="57">
        <v>46</v>
      </c>
      <c r="Q295" s="57">
        <v>19</v>
      </c>
      <c r="R295" s="57">
        <v>13</v>
      </c>
      <c r="S295" s="57">
        <v>14</v>
      </c>
      <c r="T295" s="57">
        <v>102</v>
      </c>
      <c r="U295" s="57">
        <v>93</v>
      </c>
      <c r="V295" s="57">
        <v>51</v>
      </c>
    </row>
    <row r="296" spans="1:22" x14ac:dyDescent="0.2">
      <c r="A296" s="57">
        <v>7</v>
      </c>
      <c r="B296" s="57">
        <v>47</v>
      </c>
      <c r="C296" s="57" t="s">
        <v>656</v>
      </c>
      <c r="D296">
        <f t="shared" si="8"/>
        <v>22</v>
      </c>
      <c r="E296">
        <f t="shared" si="9"/>
        <v>4</v>
      </c>
      <c r="F296" s="58">
        <v>10705</v>
      </c>
      <c r="G296" s="57" t="s">
        <v>22</v>
      </c>
      <c r="H296" s="57" t="s">
        <v>73</v>
      </c>
      <c r="I296" s="57" t="s">
        <v>18</v>
      </c>
      <c r="J296" s="57">
        <v>1</v>
      </c>
      <c r="K296" s="57">
        <v>0</v>
      </c>
      <c r="L296" s="57"/>
      <c r="M296" s="57"/>
      <c r="N296" s="57" t="s">
        <v>308</v>
      </c>
      <c r="O296" s="57"/>
      <c r="P296" s="57">
        <v>47</v>
      </c>
      <c r="Q296" s="57">
        <v>20</v>
      </c>
      <c r="R296" s="57">
        <v>13</v>
      </c>
      <c r="S296" s="57">
        <v>14</v>
      </c>
      <c r="T296" s="57">
        <v>103</v>
      </c>
      <c r="U296" s="57">
        <v>93</v>
      </c>
      <c r="V296" s="57">
        <v>53</v>
      </c>
    </row>
    <row r="297" spans="1:22" x14ac:dyDescent="0.2">
      <c r="A297" s="57">
        <v>7</v>
      </c>
      <c r="B297" s="57">
        <v>48</v>
      </c>
      <c r="C297" s="57" t="s">
        <v>657</v>
      </c>
      <c r="D297">
        <f t="shared" si="8"/>
        <v>27</v>
      </c>
      <c r="E297">
        <f t="shared" si="9"/>
        <v>4</v>
      </c>
      <c r="F297" s="58">
        <v>10710</v>
      </c>
      <c r="G297" s="57" t="s">
        <v>1</v>
      </c>
      <c r="H297" s="57" t="s">
        <v>127</v>
      </c>
      <c r="I297" s="57" t="s">
        <v>18</v>
      </c>
      <c r="J297" s="57">
        <v>2</v>
      </c>
      <c r="K297" s="57">
        <v>0</v>
      </c>
      <c r="L297" s="57"/>
      <c r="M297" s="57"/>
      <c r="N297" s="57" t="s">
        <v>334</v>
      </c>
      <c r="O297" s="57"/>
      <c r="P297" s="57">
        <v>48</v>
      </c>
      <c r="Q297" s="57">
        <v>21</v>
      </c>
      <c r="R297" s="57">
        <v>13</v>
      </c>
      <c r="S297" s="57">
        <v>14</v>
      </c>
      <c r="T297" s="57">
        <v>105</v>
      </c>
      <c r="U297" s="57">
        <v>93</v>
      </c>
      <c r="V297" s="57">
        <v>55</v>
      </c>
    </row>
    <row r="298" spans="1:22" x14ac:dyDescent="0.2">
      <c r="A298" s="57">
        <v>7</v>
      </c>
      <c r="B298" s="57">
        <v>49</v>
      </c>
      <c r="C298" s="57" t="s">
        <v>658</v>
      </c>
      <c r="D298">
        <f t="shared" si="8"/>
        <v>29</v>
      </c>
      <c r="E298">
        <f t="shared" si="9"/>
        <v>4</v>
      </c>
      <c r="F298" s="58">
        <v>10712</v>
      </c>
      <c r="G298" s="57" t="s">
        <v>22</v>
      </c>
      <c r="H298" s="57" t="s">
        <v>147</v>
      </c>
      <c r="I298" s="57" t="s">
        <v>20</v>
      </c>
      <c r="J298" s="57">
        <v>0</v>
      </c>
      <c r="K298" s="57">
        <v>6</v>
      </c>
      <c r="L298" s="57"/>
      <c r="M298" s="57"/>
      <c r="N298" s="57"/>
      <c r="O298" s="57"/>
      <c r="P298" s="57">
        <v>49</v>
      </c>
      <c r="Q298" s="57">
        <v>21</v>
      </c>
      <c r="R298" s="57">
        <v>13</v>
      </c>
      <c r="S298" s="57">
        <v>15</v>
      </c>
      <c r="T298" s="57">
        <v>105</v>
      </c>
      <c r="U298" s="57">
        <v>99</v>
      </c>
      <c r="V298" s="57">
        <v>55</v>
      </c>
    </row>
    <row r="299" spans="1:22" x14ac:dyDescent="0.2">
      <c r="A299" s="57">
        <v>7</v>
      </c>
      <c r="B299" s="57">
        <v>50</v>
      </c>
      <c r="C299" s="57" t="s">
        <v>659</v>
      </c>
      <c r="D299">
        <f t="shared" si="8"/>
        <v>1</v>
      </c>
      <c r="E299">
        <f t="shared" si="9"/>
        <v>5</v>
      </c>
      <c r="F299" s="58">
        <v>10714</v>
      </c>
      <c r="G299" s="57" t="s">
        <v>1</v>
      </c>
      <c r="H299" s="57" t="s">
        <v>106</v>
      </c>
      <c r="I299" s="57" t="s">
        <v>18</v>
      </c>
      <c r="J299" s="57">
        <v>1</v>
      </c>
      <c r="K299" s="57">
        <v>0</v>
      </c>
      <c r="L299" s="57"/>
      <c r="M299" s="57"/>
      <c r="N299" s="57" t="s">
        <v>335</v>
      </c>
      <c r="O299" s="57"/>
      <c r="P299" s="57">
        <v>50</v>
      </c>
      <c r="Q299" s="57">
        <v>22</v>
      </c>
      <c r="R299" s="57">
        <v>13</v>
      </c>
      <c r="S299" s="57">
        <v>15</v>
      </c>
      <c r="T299" s="57">
        <v>106</v>
      </c>
      <c r="U299" s="57">
        <v>99</v>
      </c>
      <c r="V299" s="57">
        <v>57</v>
      </c>
    </row>
    <row r="300" spans="1:22" x14ac:dyDescent="0.2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</row>
    <row r="301" spans="1:22" x14ac:dyDescent="0.2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</row>
    <row r="302" spans="1:22" x14ac:dyDescent="0.2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</row>
    <row r="303" spans="1:22" x14ac:dyDescent="0.2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</row>
    <row r="304" spans="1:22" x14ac:dyDescent="0.2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</row>
    <row r="305" spans="1:22" x14ac:dyDescent="0.2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</row>
    <row r="306" spans="1:22" x14ac:dyDescent="0.2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</row>
    <row r="307" spans="1:22" x14ac:dyDescent="0.2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</row>
    <row r="308" spans="1:22" x14ac:dyDescent="0.2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</row>
    <row r="309" spans="1:22" x14ac:dyDescent="0.2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</row>
    <row r="310" spans="1:22" x14ac:dyDescent="0.2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</row>
    <row r="311" spans="1:22" x14ac:dyDescent="0.2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</row>
    <row r="312" spans="1:22" x14ac:dyDescent="0.2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</row>
    <row r="313" spans="1:22" x14ac:dyDescent="0.2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</row>
    <row r="314" spans="1:22" x14ac:dyDescent="0.2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</row>
    <row r="315" spans="1:22" x14ac:dyDescent="0.2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</row>
    <row r="316" spans="1:22" x14ac:dyDescent="0.2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</row>
    <row r="317" spans="1:22" x14ac:dyDescent="0.2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</row>
    <row r="318" spans="1:22" x14ac:dyDescent="0.2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</row>
    <row r="319" spans="1:22" x14ac:dyDescent="0.2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</row>
    <row r="320" spans="1:22" x14ac:dyDescent="0.2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</row>
    <row r="321" spans="1:22" x14ac:dyDescent="0.2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</row>
    <row r="322" spans="1:22" x14ac:dyDescent="0.2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</row>
    <row r="323" spans="1:22" x14ac:dyDescent="0.2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</row>
    <row r="324" spans="1:22" x14ac:dyDescent="0.2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</row>
    <row r="325" spans="1:22" x14ac:dyDescent="0.2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</row>
    <row r="326" spans="1:22" x14ac:dyDescent="0.2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</row>
    <row r="327" spans="1:22" x14ac:dyDescent="0.2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</row>
    <row r="328" spans="1:22" x14ac:dyDescent="0.2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</row>
    <row r="329" spans="1:22" x14ac:dyDescent="0.2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</row>
    <row r="330" spans="1:22" x14ac:dyDescent="0.2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</row>
    <row r="331" spans="1:22" x14ac:dyDescent="0.2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</row>
    <row r="332" spans="1:22" x14ac:dyDescent="0.2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</row>
    <row r="333" spans="1:22" x14ac:dyDescent="0.2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</row>
    <row r="334" spans="1:22" x14ac:dyDescent="0.2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</row>
    <row r="335" spans="1:22" x14ac:dyDescent="0.2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</row>
    <row r="336" spans="1:22" x14ac:dyDescent="0.2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</row>
    <row r="337" spans="1:22" x14ac:dyDescent="0.2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</row>
    <row r="338" spans="1:22" x14ac:dyDescent="0.2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</row>
    <row r="339" spans="1:22" x14ac:dyDescent="0.2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</row>
    <row r="340" spans="1:22" x14ac:dyDescent="0.2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</row>
    <row r="341" spans="1:22" x14ac:dyDescent="0.2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</row>
    <row r="342" spans="1:22" x14ac:dyDescent="0.2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</row>
    <row r="343" spans="1:22" x14ac:dyDescent="0.2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</row>
    <row r="344" spans="1:22" x14ac:dyDescent="0.2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</row>
    <row r="345" spans="1:22" x14ac:dyDescent="0.2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</row>
    <row r="346" spans="1:22" x14ac:dyDescent="0.2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</row>
    <row r="347" spans="1:22" x14ac:dyDescent="0.2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</row>
    <row r="348" spans="1:22" x14ac:dyDescent="0.2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</row>
    <row r="349" spans="1:22" x14ac:dyDescent="0.2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</row>
    <row r="350" spans="1:22" x14ac:dyDescent="0.2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</row>
    <row r="351" spans="1:22" x14ac:dyDescent="0.2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</row>
    <row r="352" spans="1:22" x14ac:dyDescent="0.2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</row>
    <row r="353" spans="1:22" x14ac:dyDescent="0.2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</row>
    <row r="354" spans="1:22" x14ac:dyDescent="0.2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</row>
    <row r="355" spans="1:22" x14ac:dyDescent="0.2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</row>
    <row r="356" spans="1:22" x14ac:dyDescent="0.2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</row>
    <row r="357" spans="1:22" x14ac:dyDescent="0.2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</row>
    <row r="358" spans="1:22" x14ac:dyDescent="0.2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</row>
    <row r="359" spans="1:22" x14ac:dyDescent="0.2">
      <c r="A359" s="57">
        <v>0</v>
      </c>
      <c r="B359" s="57">
        <v>0</v>
      </c>
      <c r="C359" s="57">
        <v>0</v>
      </c>
      <c r="D359" s="57"/>
      <c r="E359" s="57"/>
      <c r="F359" s="57">
        <v>0</v>
      </c>
      <c r="G359" s="57">
        <v>0</v>
      </c>
      <c r="H359" s="57">
        <v>0</v>
      </c>
      <c r="I359" s="57">
        <v>0</v>
      </c>
      <c r="J359" s="57">
        <v>0</v>
      </c>
      <c r="K359" s="57">
        <v>0</v>
      </c>
      <c r="L359" s="57">
        <v>0</v>
      </c>
      <c r="M359" s="57">
        <v>0</v>
      </c>
      <c r="N359" s="57">
        <v>0</v>
      </c>
      <c r="O359" s="57">
        <v>0</v>
      </c>
      <c r="P359" s="57">
        <v>0</v>
      </c>
      <c r="Q359" s="57">
        <v>0</v>
      </c>
      <c r="R359" s="57">
        <v>0</v>
      </c>
      <c r="S359" s="57">
        <v>0</v>
      </c>
      <c r="T359" s="57">
        <v>0</v>
      </c>
      <c r="U359" s="57">
        <v>0</v>
      </c>
      <c r="V359" s="57">
        <v>0</v>
      </c>
    </row>
    <row r="360" spans="1:22" x14ac:dyDescent="0.2">
      <c r="A360" s="57">
        <v>0</v>
      </c>
      <c r="B360" s="57">
        <v>0</v>
      </c>
      <c r="C360" s="57">
        <v>0</v>
      </c>
      <c r="D360" s="57"/>
      <c r="E360" s="57"/>
      <c r="F360" s="57">
        <v>0</v>
      </c>
      <c r="G360" s="57">
        <v>0</v>
      </c>
      <c r="H360" s="57">
        <v>0</v>
      </c>
      <c r="I360" s="57">
        <v>0</v>
      </c>
      <c r="J360" s="57">
        <v>0</v>
      </c>
      <c r="K360" s="57">
        <v>0</v>
      </c>
      <c r="L360" s="57">
        <v>0</v>
      </c>
      <c r="M360" s="57">
        <v>0</v>
      </c>
      <c r="N360" s="57">
        <v>0</v>
      </c>
      <c r="O360" s="57">
        <v>0</v>
      </c>
      <c r="P360" s="57">
        <v>0</v>
      </c>
      <c r="Q360" s="57">
        <v>0</v>
      </c>
      <c r="R360" s="57">
        <v>0</v>
      </c>
      <c r="S360" s="57">
        <v>0</v>
      </c>
      <c r="T360" s="57">
        <v>0</v>
      </c>
      <c r="U360" s="57">
        <v>0</v>
      </c>
      <c r="V360" s="57">
        <v>0</v>
      </c>
    </row>
    <row r="361" spans="1:22" x14ac:dyDescent="0.2">
      <c r="A361" s="57">
        <v>0</v>
      </c>
      <c r="B361" s="57">
        <v>0</v>
      </c>
      <c r="C361" s="57">
        <v>0</v>
      </c>
      <c r="D361" s="57"/>
      <c r="E361" s="57"/>
      <c r="F361" s="57">
        <v>0</v>
      </c>
      <c r="G361" s="57">
        <v>0</v>
      </c>
      <c r="H361" s="57">
        <v>0</v>
      </c>
      <c r="I361" s="57">
        <v>0</v>
      </c>
      <c r="J361" s="57">
        <v>0</v>
      </c>
      <c r="K361" s="57">
        <v>0</v>
      </c>
      <c r="L361" s="57">
        <v>0</v>
      </c>
      <c r="M361" s="57">
        <v>0</v>
      </c>
      <c r="N361" s="57">
        <v>0</v>
      </c>
      <c r="O361" s="57">
        <v>0</v>
      </c>
      <c r="P361" s="57">
        <v>0</v>
      </c>
      <c r="Q361" s="57">
        <v>0</v>
      </c>
      <c r="R361" s="57">
        <v>0</v>
      </c>
      <c r="S361" s="57">
        <v>0</v>
      </c>
      <c r="T361" s="57">
        <v>0</v>
      </c>
      <c r="U361" s="57">
        <v>0</v>
      </c>
      <c r="V361" s="57">
        <v>0</v>
      </c>
    </row>
    <row r="362" spans="1:22" x14ac:dyDescent="0.2">
      <c r="A362" s="57">
        <v>0</v>
      </c>
      <c r="B362" s="57">
        <v>0</v>
      </c>
      <c r="C362" s="57">
        <v>0</v>
      </c>
      <c r="D362" s="57"/>
      <c r="E362" s="57"/>
      <c r="F362" s="57">
        <v>0</v>
      </c>
      <c r="G362" s="57">
        <v>0</v>
      </c>
      <c r="H362" s="57">
        <v>0</v>
      </c>
      <c r="I362" s="57">
        <v>0</v>
      </c>
      <c r="J362" s="57">
        <v>0</v>
      </c>
      <c r="K362" s="57">
        <v>0</v>
      </c>
      <c r="L362" s="57">
        <v>0</v>
      </c>
      <c r="M362" s="57">
        <v>0</v>
      </c>
      <c r="N362" s="57">
        <v>0</v>
      </c>
      <c r="O362" s="57">
        <v>0</v>
      </c>
      <c r="P362" s="57">
        <v>0</v>
      </c>
      <c r="Q362" s="57">
        <v>0</v>
      </c>
      <c r="R362" s="57">
        <v>0</v>
      </c>
      <c r="S362" s="57">
        <v>0</v>
      </c>
      <c r="T362" s="57">
        <v>0</v>
      </c>
      <c r="U362" s="57">
        <v>0</v>
      </c>
      <c r="V362" s="57">
        <v>0</v>
      </c>
    </row>
    <row r="363" spans="1:22" x14ac:dyDescent="0.2">
      <c r="A363" s="57">
        <v>0</v>
      </c>
      <c r="B363" s="57">
        <v>0</v>
      </c>
      <c r="C363" s="57">
        <v>0</v>
      </c>
      <c r="D363" s="57"/>
      <c r="E363" s="57"/>
      <c r="F363" s="57">
        <v>0</v>
      </c>
      <c r="G363" s="57">
        <v>0</v>
      </c>
      <c r="H363" s="57">
        <v>0</v>
      </c>
      <c r="I363" s="57">
        <v>0</v>
      </c>
      <c r="J363" s="57">
        <v>0</v>
      </c>
      <c r="K363" s="57">
        <v>0</v>
      </c>
      <c r="L363" s="57">
        <v>0</v>
      </c>
      <c r="M363" s="57">
        <v>0</v>
      </c>
      <c r="N363" s="57">
        <v>0</v>
      </c>
      <c r="O363" s="57">
        <v>0</v>
      </c>
      <c r="P363" s="57">
        <v>0</v>
      </c>
      <c r="Q363" s="57">
        <v>0</v>
      </c>
      <c r="R363" s="57">
        <v>0</v>
      </c>
      <c r="S363" s="57">
        <v>0</v>
      </c>
      <c r="T363" s="57">
        <v>0</v>
      </c>
      <c r="U363" s="57">
        <v>0</v>
      </c>
      <c r="V363" s="57">
        <v>0</v>
      </c>
    </row>
    <row r="364" spans="1:22" x14ac:dyDescent="0.2">
      <c r="A364" s="57">
        <v>0</v>
      </c>
      <c r="B364" s="57">
        <v>0</v>
      </c>
      <c r="C364" s="57">
        <v>0</v>
      </c>
      <c r="D364" s="57"/>
      <c r="E364" s="57"/>
      <c r="F364" s="57">
        <v>0</v>
      </c>
      <c r="G364" s="57">
        <v>0</v>
      </c>
      <c r="H364" s="57">
        <v>0</v>
      </c>
      <c r="I364" s="57">
        <v>0</v>
      </c>
      <c r="J364" s="57">
        <v>0</v>
      </c>
      <c r="K364" s="57">
        <v>0</v>
      </c>
      <c r="L364" s="57">
        <v>0</v>
      </c>
      <c r="M364" s="57">
        <v>0</v>
      </c>
      <c r="N364" s="57">
        <v>0</v>
      </c>
      <c r="O364" s="57">
        <v>0</v>
      </c>
      <c r="P364" s="57">
        <v>0</v>
      </c>
      <c r="Q364" s="57">
        <v>0</v>
      </c>
      <c r="R364" s="57">
        <v>0</v>
      </c>
      <c r="S364" s="57">
        <v>0</v>
      </c>
      <c r="T364" s="57">
        <v>0</v>
      </c>
      <c r="U364" s="57">
        <v>0</v>
      </c>
      <c r="V364" s="57">
        <v>0</v>
      </c>
    </row>
    <row r="365" spans="1:22" x14ac:dyDescent="0.2">
      <c r="A365" s="57">
        <v>0</v>
      </c>
      <c r="B365" s="57">
        <v>0</v>
      </c>
      <c r="C365" s="57">
        <v>0</v>
      </c>
      <c r="D365" s="57"/>
      <c r="E365" s="57"/>
      <c r="F365" s="57">
        <v>0</v>
      </c>
      <c r="G365" s="57">
        <v>0</v>
      </c>
      <c r="H365" s="57">
        <v>0</v>
      </c>
      <c r="I365" s="57">
        <v>0</v>
      </c>
      <c r="J365" s="57">
        <v>0</v>
      </c>
      <c r="K365" s="57">
        <v>0</v>
      </c>
      <c r="L365" s="57">
        <v>0</v>
      </c>
      <c r="M365" s="57">
        <v>0</v>
      </c>
      <c r="N365" s="57">
        <v>0</v>
      </c>
      <c r="O365" s="57">
        <v>0</v>
      </c>
      <c r="P365" s="57">
        <v>0</v>
      </c>
      <c r="Q365" s="57">
        <v>0</v>
      </c>
      <c r="R365" s="57">
        <v>0</v>
      </c>
      <c r="S365" s="57">
        <v>0</v>
      </c>
      <c r="T365" s="57">
        <v>0</v>
      </c>
      <c r="U365" s="57">
        <v>0</v>
      </c>
      <c r="V365" s="57">
        <v>0</v>
      </c>
    </row>
    <row r="366" spans="1:22" x14ac:dyDescent="0.2">
      <c r="A366" s="57">
        <v>0</v>
      </c>
      <c r="B366" s="57">
        <v>0</v>
      </c>
      <c r="C366" s="57">
        <v>0</v>
      </c>
      <c r="D366" s="57"/>
      <c r="E366" s="57"/>
      <c r="F366" s="57">
        <v>0</v>
      </c>
      <c r="G366" s="57">
        <v>0</v>
      </c>
      <c r="H366" s="57">
        <v>0</v>
      </c>
      <c r="I366" s="57">
        <v>0</v>
      </c>
      <c r="J366" s="57">
        <v>0</v>
      </c>
      <c r="K366" s="57">
        <v>0</v>
      </c>
      <c r="L366" s="57">
        <v>0</v>
      </c>
      <c r="M366" s="57">
        <v>0</v>
      </c>
      <c r="N366" s="57">
        <v>0</v>
      </c>
      <c r="O366" s="57">
        <v>0</v>
      </c>
      <c r="P366" s="57">
        <v>0</v>
      </c>
      <c r="Q366" s="57">
        <v>0</v>
      </c>
      <c r="R366" s="57">
        <v>0</v>
      </c>
      <c r="S366" s="57">
        <v>0</v>
      </c>
      <c r="T366" s="57">
        <v>0</v>
      </c>
      <c r="U366" s="57">
        <v>0</v>
      </c>
      <c r="V366" s="57">
        <v>0</v>
      </c>
    </row>
  </sheetData>
  <autoFilter ref="A1:V299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filterMode="1"/>
  <dimension ref="A1:DZ65"/>
  <sheetViews>
    <sheetView zoomScale="125" zoomScaleNormal="125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F31" sqref="F31"/>
    </sheetView>
  </sheetViews>
  <sheetFormatPr defaultColWidth="10" defaultRowHeight="8.25" x14ac:dyDescent="0.15"/>
  <cols>
    <col min="1" max="3" width="10" style="5"/>
    <col min="4" max="4" width="8.83203125" style="6" bestFit="1" customWidth="1"/>
    <col min="5" max="5" width="5.83203125" style="8" bestFit="1" customWidth="1"/>
    <col min="6" max="6" width="23" style="5" bestFit="1" customWidth="1"/>
    <col min="7" max="7" width="6.5" style="12" bestFit="1" customWidth="1"/>
    <col min="8" max="8" width="7" style="8" bestFit="1" customWidth="1"/>
    <col min="9" max="9" width="2.83203125" style="8" bestFit="1" customWidth="1"/>
    <col min="10" max="10" width="5.83203125" style="8" bestFit="1" customWidth="1"/>
    <col min="11" max="11" width="7.83203125" style="5" bestFit="1" customWidth="1"/>
    <col min="12" max="12" width="39.1640625" style="7" customWidth="1"/>
    <col min="13" max="13" width="7.33203125" style="8" bestFit="1" customWidth="1"/>
    <col min="14" max="14" width="4.5" style="5" bestFit="1" customWidth="1"/>
    <col min="15" max="17" width="3.6640625" style="5" bestFit="1" customWidth="1"/>
    <col min="18" max="20" width="4.5" style="5" bestFit="1" customWidth="1"/>
    <col min="21" max="21" width="4.6640625" style="8" customWidth="1"/>
    <col min="22" max="22" width="4" style="5" bestFit="1" customWidth="1"/>
    <col min="23" max="23" width="3.83203125" style="5" bestFit="1" customWidth="1"/>
    <col min="24" max="24" width="4" style="5" bestFit="1" customWidth="1"/>
    <col min="25" max="25" width="3.6640625" style="5" bestFit="1" customWidth="1"/>
    <col min="26" max="26" width="8.33203125" style="5" bestFit="1" customWidth="1"/>
    <col min="27" max="27" width="7.33203125" style="5" bestFit="1" customWidth="1"/>
    <col min="28" max="28" width="7.83203125" style="5" bestFit="1" customWidth="1"/>
    <col min="29" max="29" width="7.33203125" style="5" bestFit="1" customWidth="1"/>
    <col min="30" max="30" width="3.5" style="9" customWidth="1"/>
    <col min="31" max="31" width="3.6640625" style="9" customWidth="1"/>
    <col min="32" max="33" width="2.83203125" style="3" customWidth="1"/>
    <col min="34" max="34" width="29.6640625" style="4" customWidth="1"/>
    <col min="35" max="35" width="9.83203125" style="4" bestFit="1" customWidth="1"/>
    <col min="36" max="36" width="12.83203125" style="4" customWidth="1"/>
    <col min="37" max="37" width="11.6640625" style="4" bestFit="1" customWidth="1"/>
    <col min="38" max="38" width="10.1640625" style="4" bestFit="1" customWidth="1"/>
    <col min="39" max="39" width="12" style="4" bestFit="1" customWidth="1"/>
    <col min="40" max="41" width="9.5" style="4" bestFit="1" customWidth="1"/>
    <col min="42" max="42" width="10.1640625" style="4" bestFit="1" customWidth="1"/>
    <col min="43" max="43" width="8.83203125" style="4" bestFit="1" customWidth="1"/>
    <col min="44" max="44" width="8.5" style="4" bestFit="1" customWidth="1"/>
    <col min="45" max="45" width="8.83203125" style="4" bestFit="1" customWidth="1"/>
    <col min="46" max="46" width="9.33203125" style="4" bestFit="1" customWidth="1"/>
    <col min="47" max="47" width="9.1640625" style="4" bestFit="1" customWidth="1"/>
    <col min="48" max="48" width="10.83203125" style="4" bestFit="1" customWidth="1"/>
    <col min="49" max="49" width="10.1640625" style="4" bestFit="1" customWidth="1"/>
    <col min="50" max="50" width="22" style="4" bestFit="1" customWidth="1"/>
    <col min="51" max="51" width="5.5" style="14" bestFit="1" customWidth="1"/>
    <col min="52" max="52" width="8.1640625" style="4" customWidth="1"/>
    <col min="53" max="53" width="6" style="4" bestFit="1" customWidth="1"/>
    <col min="54" max="54" width="2.83203125" style="4" bestFit="1" customWidth="1"/>
    <col min="55" max="55" width="4.33203125" style="4" bestFit="1" customWidth="1"/>
    <col min="56" max="56" width="2.83203125" style="4" bestFit="1" customWidth="1"/>
    <col min="57" max="57" width="3.1640625" style="4" bestFit="1" customWidth="1"/>
    <col min="58" max="58" width="2.83203125" style="4" bestFit="1" customWidth="1"/>
    <col min="59" max="59" width="10.83203125" style="7" customWidth="1"/>
    <col min="60" max="60" width="5.33203125" style="4" customWidth="1"/>
    <col min="61" max="61" width="9.5" style="7" customWidth="1"/>
    <col min="62" max="62" width="5.33203125" style="7" customWidth="1"/>
    <col min="63" max="63" width="8.5" style="7" customWidth="1"/>
    <col min="64" max="64" width="4.83203125" style="7" customWidth="1"/>
    <col min="65" max="65" width="12" style="7" bestFit="1" customWidth="1"/>
    <col min="66" max="66" width="5.33203125" style="7" customWidth="1"/>
    <col min="67" max="67" width="9.83203125" style="7" customWidth="1"/>
    <col min="68" max="68" width="5.33203125" style="7" customWidth="1"/>
    <col min="69" max="69" width="2.83203125" style="7" bestFit="1" customWidth="1"/>
    <col min="70" max="70" width="3.1640625" style="4" bestFit="1" customWidth="1"/>
    <col min="71" max="71" width="2.83203125" style="4" bestFit="1" customWidth="1"/>
    <col min="72" max="72" width="1.6640625" style="4" customWidth="1"/>
    <col min="73" max="73" width="3.33203125" style="4" bestFit="1" customWidth="1"/>
    <col min="74" max="74" width="2.83203125" style="4" bestFit="1" customWidth="1"/>
    <col min="75" max="75" width="1.6640625" style="4" customWidth="1"/>
    <col min="76" max="76" width="4.1640625" style="4" bestFit="1" customWidth="1"/>
    <col min="77" max="77" width="2.83203125" style="4" bestFit="1" customWidth="1"/>
    <col min="78" max="78" width="1.6640625" style="4" customWidth="1"/>
    <col min="79" max="79" width="3" style="4" bestFit="1" customWidth="1"/>
    <col min="80" max="80" width="2.83203125" style="4" bestFit="1" customWidth="1"/>
    <col min="81" max="81" width="1.6640625" style="4" customWidth="1"/>
    <col min="82" max="82" width="3" style="4" bestFit="1" customWidth="1"/>
    <col min="83" max="83" width="2.1640625" style="4" bestFit="1" customWidth="1"/>
    <col min="84" max="84" width="1.6640625" style="4" customWidth="1"/>
    <col min="85" max="85" width="3.1640625" style="4" bestFit="1" customWidth="1"/>
    <col min="86" max="86" width="2.1640625" style="4" bestFit="1" customWidth="1"/>
    <col min="87" max="87" width="1.6640625" style="4" customWidth="1"/>
    <col min="88" max="88" width="3.1640625" style="4" bestFit="1" customWidth="1"/>
    <col min="89" max="89" width="2.1640625" style="4" bestFit="1" customWidth="1"/>
    <col min="90" max="111" width="10" style="4" customWidth="1"/>
    <col min="112" max="122" width="10" style="5" customWidth="1"/>
    <col min="123" max="123" width="7.1640625" style="5" bestFit="1" customWidth="1"/>
    <col min="124" max="124" width="8.6640625" style="5" customWidth="1"/>
    <col min="125" max="125" width="2" style="5" bestFit="1" customWidth="1"/>
    <col min="126" max="126" width="9.6640625" style="5" customWidth="1"/>
    <col min="127" max="127" width="2" style="5" bestFit="1" customWidth="1"/>
    <col min="128" max="128" width="3.33203125" style="5" bestFit="1" customWidth="1"/>
    <col min="129" max="129" width="10.83203125" style="5" bestFit="1" customWidth="1"/>
    <col min="130" max="16384" width="10" style="5"/>
  </cols>
  <sheetData>
    <row r="1" spans="1:130" s="3" customFormat="1" x14ac:dyDescent="0.15">
      <c r="A1" s="3" t="s">
        <v>359</v>
      </c>
      <c r="B1" s="3" t="s">
        <v>360</v>
      </c>
      <c r="C1" s="6" t="s">
        <v>49</v>
      </c>
      <c r="D1" s="6" t="s">
        <v>50</v>
      </c>
      <c r="E1" s="6" t="s">
        <v>51</v>
      </c>
      <c r="F1" s="3" t="s">
        <v>89</v>
      </c>
      <c r="G1" s="51" t="s">
        <v>52</v>
      </c>
      <c r="H1" s="6" t="s">
        <v>21</v>
      </c>
      <c r="I1" s="6" t="s">
        <v>22</v>
      </c>
      <c r="J1" s="6" t="s">
        <v>53</v>
      </c>
      <c r="K1" s="6" t="s">
        <v>54</v>
      </c>
      <c r="L1" s="2" t="s">
        <v>4</v>
      </c>
      <c r="M1" s="6" t="s">
        <v>5</v>
      </c>
      <c r="N1" s="6" t="s">
        <v>17</v>
      </c>
      <c r="O1" s="6" t="s">
        <v>18</v>
      </c>
      <c r="P1" s="6" t="s">
        <v>19</v>
      </c>
      <c r="Q1" s="6" t="s">
        <v>20</v>
      </c>
      <c r="R1" s="6" t="s">
        <v>21</v>
      </c>
      <c r="S1" s="6" t="s">
        <v>22</v>
      </c>
      <c r="T1" s="6" t="s">
        <v>23</v>
      </c>
      <c r="U1" s="6"/>
      <c r="V1" s="3" t="s">
        <v>6</v>
      </c>
      <c r="X1" s="3" t="s">
        <v>7</v>
      </c>
      <c r="Z1" s="3" t="s">
        <v>8</v>
      </c>
      <c r="AB1" s="3" t="s">
        <v>9</v>
      </c>
      <c r="AD1" s="9" t="s">
        <v>10</v>
      </c>
      <c r="AE1" s="9"/>
      <c r="AF1" s="3" t="s">
        <v>11</v>
      </c>
      <c r="AH1" s="2" t="s">
        <v>99</v>
      </c>
      <c r="AI1" s="1"/>
      <c r="AJ1" s="1"/>
      <c r="AK1" s="1" t="s">
        <v>12</v>
      </c>
      <c r="AL1" s="1" t="s">
        <v>26</v>
      </c>
      <c r="AM1" s="1" t="s">
        <v>60</v>
      </c>
      <c r="AN1" s="1" t="s">
        <v>26</v>
      </c>
      <c r="AO1" s="1"/>
      <c r="AP1" s="1" t="s">
        <v>68</v>
      </c>
      <c r="AQ1" s="1" t="s">
        <v>70</v>
      </c>
      <c r="AR1" s="1" t="s">
        <v>48</v>
      </c>
      <c r="AS1" s="1" t="s">
        <v>88</v>
      </c>
      <c r="AT1" s="1" t="s">
        <v>61</v>
      </c>
      <c r="AU1" s="1" t="s">
        <v>90</v>
      </c>
      <c r="AV1" s="1" t="s">
        <v>62</v>
      </c>
      <c r="AW1" s="1" t="s">
        <v>94</v>
      </c>
      <c r="AX1" s="1"/>
      <c r="AY1" s="13" t="s">
        <v>56</v>
      </c>
      <c r="AZ1" s="1" t="s">
        <v>57</v>
      </c>
      <c r="BA1" s="1" t="s">
        <v>58</v>
      </c>
      <c r="BB1" s="1"/>
      <c r="BC1" s="1"/>
      <c r="BD1" s="1"/>
      <c r="BE1" s="1"/>
      <c r="BF1" s="1"/>
      <c r="BG1" s="2" t="s">
        <v>83</v>
      </c>
      <c r="BH1" s="1"/>
      <c r="BI1" s="2" t="s">
        <v>84</v>
      </c>
      <c r="BJ1" s="2"/>
      <c r="BK1" s="2" t="s">
        <v>85</v>
      </c>
      <c r="BL1" s="2"/>
      <c r="BM1" s="2" t="s">
        <v>86</v>
      </c>
      <c r="BN1" s="2"/>
      <c r="BO1" s="2" t="s">
        <v>87</v>
      </c>
      <c r="BP1" s="2"/>
      <c r="BQ1" s="2"/>
      <c r="BR1" s="1"/>
      <c r="BS1" s="2"/>
      <c r="BT1" s="2"/>
      <c r="BU1" s="1"/>
      <c r="BV1" s="2"/>
      <c r="BW1" s="2"/>
      <c r="BX1" s="1"/>
      <c r="BY1" s="2"/>
      <c r="BZ1" s="2"/>
      <c r="CA1" s="1"/>
      <c r="CB1" s="2"/>
      <c r="CC1" s="2"/>
      <c r="CD1" s="1"/>
      <c r="CE1" s="2"/>
      <c r="CF1" s="2"/>
      <c r="CG1" s="1"/>
      <c r="CH1" s="2"/>
      <c r="CI1" s="2"/>
      <c r="CJ1" s="1"/>
      <c r="CK1" s="2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Q1" s="5"/>
      <c r="DZ1" s="5"/>
    </row>
    <row r="2" spans="1:130" hidden="1" x14ac:dyDescent="0.15">
      <c r="A2" s="52" t="s">
        <v>113</v>
      </c>
      <c r="B2" s="5">
        <v>1</v>
      </c>
      <c r="C2" s="5" t="str">
        <f>A2&amp;IF(B2&gt;9,B2,"0"&amp;B2)</f>
        <v>101</v>
      </c>
      <c r="D2" s="10">
        <v>8285</v>
      </c>
      <c r="E2" s="8" t="s">
        <v>22</v>
      </c>
      <c r="F2" s="5" t="s">
        <v>110</v>
      </c>
      <c r="G2" s="12" t="s">
        <v>20</v>
      </c>
      <c r="H2" s="8">
        <v>2</v>
      </c>
      <c r="I2" s="8">
        <v>4</v>
      </c>
      <c r="K2" s="11"/>
      <c r="L2" s="7" t="s">
        <v>185</v>
      </c>
      <c r="N2" s="5">
        <f>ROWS($2:2)</f>
        <v>1</v>
      </c>
      <c r="O2" s="5">
        <f>COUNTIF($G$2:$G2,O$1)</f>
        <v>0</v>
      </c>
      <c r="P2" s="5">
        <f>COUNTIF($G$2:$G2,P$1)</f>
        <v>0</v>
      </c>
      <c r="Q2" s="5">
        <f>COUNTIF($G$2:$G2,Q$1)</f>
        <v>1</v>
      </c>
      <c r="R2" s="5">
        <f>SUM(H$2:H2)</f>
        <v>2</v>
      </c>
      <c r="S2" s="5">
        <f>SUM(I$2:I2)</f>
        <v>4</v>
      </c>
      <c r="T2" s="5">
        <f>(O2*2)+P2</f>
        <v>0</v>
      </c>
      <c r="BG2" s="4">
        <f t="shared" ref="BG2:BG47" si="0">IF(G2="W",1,0)</f>
        <v>0</v>
      </c>
      <c r="BH2" s="4">
        <f t="shared" ref="BH2:BH47" si="1">IF(G2="W",BH1+1,0)</f>
        <v>0</v>
      </c>
      <c r="BI2" s="4">
        <f t="shared" ref="BI2:BI47" si="2">IF(G2="D",1,0)</f>
        <v>0</v>
      </c>
      <c r="BJ2" s="4">
        <f t="shared" ref="BJ2:BJ47" si="3">IF(G2="D",BJ1+1,0)</f>
        <v>0</v>
      </c>
      <c r="BK2" s="4">
        <f t="shared" ref="BK2:BK47" si="4">IF(G2="L",1,0)</f>
        <v>1</v>
      </c>
      <c r="BL2" s="4">
        <f t="shared" ref="BL2:BL47" si="5">IF(G2="L",BL1+1,0)</f>
        <v>1</v>
      </c>
      <c r="BM2" s="4">
        <f t="shared" ref="BM2:BM47" si="6">IF(OR(G2="W",G2="D"),1,0)</f>
        <v>0</v>
      </c>
      <c r="BN2" s="4">
        <f t="shared" ref="BN2:BN47" si="7">IF(OR(G2="W",G2="D"),BN1+1,0)</f>
        <v>0</v>
      </c>
      <c r="BO2" s="4">
        <f t="shared" ref="BO2:BO47" si="8">IF(OR(G2="L",G2="D"),1,0)</f>
        <v>1</v>
      </c>
      <c r="BP2" s="4">
        <f t="shared" ref="BP2:BP47" si="9">IF(OR(G2="L",G2="D"),BP1+1,0)</f>
        <v>1</v>
      </c>
    </row>
    <row r="3" spans="1:130" hidden="1" x14ac:dyDescent="0.15">
      <c r="A3" s="52" t="s">
        <v>113</v>
      </c>
      <c r="B3" s="5">
        <f>B2+1</f>
        <v>2</v>
      </c>
      <c r="C3" s="5" t="str">
        <f t="shared" ref="C3:C14" si="10">A3&amp;IF(B3&gt;9,B3,"0"&amp;B3)</f>
        <v>102</v>
      </c>
      <c r="D3" s="10">
        <v>8288</v>
      </c>
      <c r="E3" s="8" t="s">
        <v>1</v>
      </c>
      <c r="F3" s="5" t="s">
        <v>111</v>
      </c>
      <c r="G3" s="12" t="s">
        <v>18</v>
      </c>
      <c r="H3" s="8">
        <v>3</v>
      </c>
      <c r="I3" s="8">
        <v>2</v>
      </c>
      <c r="K3" s="11"/>
      <c r="L3" s="7" t="s">
        <v>206</v>
      </c>
      <c r="N3" s="5">
        <f>ROWS($2:3)</f>
        <v>2</v>
      </c>
      <c r="O3" s="5">
        <f>COUNTIF($G$2:$G3,O$1)</f>
        <v>1</v>
      </c>
      <c r="P3" s="5">
        <f>COUNTIF($G$2:$G3,P$1)</f>
        <v>0</v>
      </c>
      <c r="Q3" s="5">
        <f>COUNTIF($G$2:$G3,Q$1)</f>
        <v>1</v>
      </c>
      <c r="R3" s="5">
        <f>SUM(H$2:H3)</f>
        <v>5</v>
      </c>
      <c r="S3" s="5">
        <f>SUM(I$2:I3)</f>
        <v>6</v>
      </c>
      <c r="T3" s="5">
        <f t="shared" ref="T3:T43" si="11">(O3*2)+P3</f>
        <v>2</v>
      </c>
      <c r="BG3" s="4">
        <f t="shared" si="0"/>
        <v>1</v>
      </c>
      <c r="BH3" s="4">
        <f t="shared" si="1"/>
        <v>1</v>
      </c>
      <c r="BI3" s="4">
        <f t="shared" si="2"/>
        <v>0</v>
      </c>
      <c r="BJ3" s="4">
        <f t="shared" si="3"/>
        <v>0</v>
      </c>
      <c r="BK3" s="4">
        <f t="shared" si="4"/>
        <v>0</v>
      </c>
      <c r="BL3" s="4">
        <f t="shared" si="5"/>
        <v>0</v>
      </c>
      <c r="BM3" s="4">
        <f t="shared" si="6"/>
        <v>1</v>
      </c>
      <c r="BN3" s="4">
        <f t="shared" si="7"/>
        <v>1</v>
      </c>
      <c r="BO3" s="4">
        <f t="shared" si="8"/>
        <v>0</v>
      </c>
      <c r="BP3" s="4">
        <f t="shared" si="9"/>
        <v>0</v>
      </c>
    </row>
    <row r="4" spans="1:130" hidden="1" x14ac:dyDescent="0.15">
      <c r="A4" s="52" t="s">
        <v>113</v>
      </c>
      <c r="B4" s="5">
        <f t="shared" ref="B4:B14" si="12">B3+1</f>
        <v>3</v>
      </c>
      <c r="C4" s="5" t="str">
        <f t="shared" si="10"/>
        <v>103</v>
      </c>
      <c r="D4" s="10">
        <v>8295</v>
      </c>
      <c r="E4" s="8" t="s">
        <v>1</v>
      </c>
      <c r="F4" s="5" t="s">
        <v>121</v>
      </c>
      <c r="G4" s="12" t="s">
        <v>20</v>
      </c>
      <c r="H4" s="8">
        <v>2</v>
      </c>
      <c r="I4" s="8">
        <v>4</v>
      </c>
      <c r="K4" s="11"/>
      <c r="L4" s="7" t="s">
        <v>186</v>
      </c>
      <c r="N4" s="5">
        <f>ROWS($2:4)</f>
        <v>3</v>
      </c>
      <c r="O4" s="5">
        <f>COUNTIF($G$2:$G4,O$1)</f>
        <v>1</v>
      </c>
      <c r="P4" s="5">
        <f>COUNTIF($G$2:$G4,P$1)</f>
        <v>0</v>
      </c>
      <c r="Q4" s="5">
        <f>COUNTIF($G$2:$G4,Q$1)</f>
        <v>2</v>
      </c>
      <c r="R4" s="5">
        <f>SUM(H$2:H4)</f>
        <v>7</v>
      </c>
      <c r="S4" s="5">
        <f>SUM(I$2:I4)</f>
        <v>10</v>
      </c>
      <c r="T4" s="5">
        <f t="shared" si="11"/>
        <v>2</v>
      </c>
      <c r="BG4" s="4">
        <f t="shared" si="0"/>
        <v>0</v>
      </c>
      <c r="BH4" s="4">
        <f t="shared" si="1"/>
        <v>0</v>
      </c>
      <c r="BI4" s="4">
        <f t="shared" si="2"/>
        <v>0</v>
      </c>
      <c r="BJ4" s="4">
        <f t="shared" si="3"/>
        <v>0</v>
      </c>
      <c r="BK4" s="4">
        <f t="shared" si="4"/>
        <v>1</v>
      </c>
      <c r="BL4" s="4">
        <f t="shared" si="5"/>
        <v>1</v>
      </c>
      <c r="BM4" s="4">
        <f t="shared" si="6"/>
        <v>0</v>
      </c>
      <c r="BN4" s="4">
        <f t="shared" si="7"/>
        <v>0</v>
      </c>
      <c r="BO4" s="4">
        <f t="shared" si="8"/>
        <v>1</v>
      </c>
      <c r="BP4" s="4">
        <f t="shared" si="9"/>
        <v>1</v>
      </c>
    </row>
    <row r="5" spans="1:130" hidden="1" x14ac:dyDescent="0.15">
      <c r="A5" s="52" t="str">
        <f>A4</f>
        <v>1</v>
      </c>
      <c r="B5" s="5">
        <f t="shared" si="12"/>
        <v>4</v>
      </c>
      <c r="C5" s="5" t="str">
        <f t="shared" si="10"/>
        <v>104</v>
      </c>
      <c r="D5" s="10">
        <v>8299</v>
      </c>
      <c r="E5" s="8" t="s">
        <v>1</v>
      </c>
      <c r="F5" s="5" t="s">
        <v>0</v>
      </c>
      <c r="G5" s="12" t="s">
        <v>18</v>
      </c>
      <c r="H5" s="8">
        <v>4</v>
      </c>
      <c r="I5" s="8">
        <v>1</v>
      </c>
      <c r="K5" s="11"/>
      <c r="L5" s="7" t="s">
        <v>187</v>
      </c>
      <c r="N5" s="5">
        <f>ROWS($2:5)</f>
        <v>4</v>
      </c>
      <c r="O5" s="5">
        <f>COUNTIF($G$2:$G5,O$1)</f>
        <v>2</v>
      </c>
      <c r="P5" s="5">
        <f>COUNTIF($G$2:$G5,P$1)</f>
        <v>0</v>
      </c>
      <c r="Q5" s="5">
        <f>COUNTIF($G$2:$G5,Q$1)</f>
        <v>2</v>
      </c>
      <c r="R5" s="5">
        <f>SUM(H$2:H5)</f>
        <v>11</v>
      </c>
      <c r="S5" s="5">
        <f>SUM(I$2:I5)</f>
        <v>11</v>
      </c>
      <c r="T5" s="5">
        <f t="shared" si="11"/>
        <v>4</v>
      </c>
      <c r="BG5" s="4">
        <f t="shared" si="0"/>
        <v>1</v>
      </c>
      <c r="BH5" s="4">
        <f t="shared" si="1"/>
        <v>1</v>
      </c>
      <c r="BI5" s="4">
        <f t="shared" si="2"/>
        <v>0</v>
      </c>
      <c r="BJ5" s="4">
        <f t="shared" si="3"/>
        <v>0</v>
      </c>
      <c r="BK5" s="4">
        <f t="shared" si="4"/>
        <v>0</v>
      </c>
      <c r="BL5" s="4">
        <f t="shared" si="5"/>
        <v>0</v>
      </c>
      <c r="BM5" s="4">
        <f t="shared" si="6"/>
        <v>1</v>
      </c>
      <c r="BN5" s="4">
        <f t="shared" si="7"/>
        <v>1</v>
      </c>
      <c r="BO5" s="4">
        <f t="shared" si="8"/>
        <v>0</v>
      </c>
      <c r="BP5" s="4">
        <f t="shared" si="9"/>
        <v>0</v>
      </c>
    </row>
    <row r="6" spans="1:130" hidden="1" x14ac:dyDescent="0.15">
      <c r="A6" s="52" t="str">
        <f t="shared" ref="A6:A43" si="13">A5</f>
        <v>1</v>
      </c>
      <c r="B6" s="5">
        <f t="shared" si="12"/>
        <v>5</v>
      </c>
      <c r="C6" s="5" t="str">
        <f t="shared" si="10"/>
        <v>105</v>
      </c>
      <c r="D6" s="10">
        <v>8304</v>
      </c>
      <c r="E6" s="8" t="s">
        <v>22</v>
      </c>
      <c r="F6" s="5" t="s">
        <v>122</v>
      </c>
      <c r="G6" s="12" t="s">
        <v>19</v>
      </c>
      <c r="H6" s="8">
        <v>2</v>
      </c>
      <c r="I6" s="8">
        <v>2</v>
      </c>
      <c r="K6" s="11"/>
      <c r="L6" s="7" t="s">
        <v>188</v>
      </c>
      <c r="N6" s="5">
        <f>ROWS($2:6)</f>
        <v>5</v>
      </c>
      <c r="O6" s="5">
        <f>COUNTIF($G$2:$G6,O$1)</f>
        <v>2</v>
      </c>
      <c r="P6" s="5">
        <f>COUNTIF($G$2:$G6,P$1)</f>
        <v>1</v>
      </c>
      <c r="Q6" s="5">
        <f>COUNTIF($G$2:$G6,Q$1)</f>
        <v>2</v>
      </c>
      <c r="R6" s="5">
        <f>SUM(H$2:H6)</f>
        <v>13</v>
      </c>
      <c r="S6" s="5">
        <f>SUM(I$2:I6)</f>
        <v>13</v>
      </c>
      <c r="T6" s="5">
        <f t="shared" si="11"/>
        <v>5</v>
      </c>
      <c r="BG6" s="4">
        <f t="shared" si="0"/>
        <v>0</v>
      </c>
      <c r="BH6" s="4">
        <f t="shared" si="1"/>
        <v>0</v>
      </c>
      <c r="BI6" s="4">
        <f t="shared" si="2"/>
        <v>1</v>
      </c>
      <c r="BJ6" s="4">
        <f t="shared" si="3"/>
        <v>1</v>
      </c>
      <c r="BK6" s="4">
        <f t="shared" si="4"/>
        <v>0</v>
      </c>
      <c r="BL6" s="4">
        <f t="shared" si="5"/>
        <v>0</v>
      </c>
      <c r="BM6" s="4">
        <f t="shared" si="6"/>
        <v>1</v>
      </c>
      <c r="BN6" s="4">
        <f t="shared" si="7"/>
        <v>2</v>
      </c>
      <c r="BO6" s="4">
        <f t="shared" si="8"/>
        <v>1</v>
      </c>
      <c r="BP6" s="4">
        <f t="shared" si="9"/>
        <v>1</v>
      </c>
    </row>
    <row r="7" spans="1:130" x14ac:dyDescent="0.15">
      <c r="A7" s="52" t="str">
        <f t="shared" si="13"/>
        <v>1</v>
      </c>
      <c r="B7" s="5">
        <f t="shared" si="12"/>
        <v>6</v>
      </c>
      <c r="C7" s="5" t="str">
        <f t="shared" si="10"/>
        <v>106</v>
      </c>
      <c r="D7" s="10">
        <v>8309</v>
      </c>
      <c r="E7" s="8" t="s">
        <v>22</v>
      </c>
      <c r="F7" s="5" t="s">
        <v>123</v>
      </c>
      <c r="G7" s="12" t="s">
        <v>19</v>
      </c>
      <c r="H7" s="8">
        <v>1</v>
      </c>
      <c r="I7" s="8">
        <v>1</v>
      </c>
      <c r="K7" s="11"/>
      <c r="L7" s="7" t="s">
        <v>46</v>
      </c>
      <c r="N7" s="5">
        <f>ROWS($2:7)</f>
        <v>6</v>
      </c>
      <c r="O7" s="5">
        <f>COUNTIF($G$2:$G7,O$1)</f>
        <v>2</v>
      </c>
      <c r="P7" s="5">
        <f>COUNTIF($G$2:$G7,P$1)</f>
        <v>2</v>
      </c>
      <c r="Q7" s="5">
        <f>COUNTIF($G$2:$G7,Q$1)</f>
        <v>2</v>
      </c>
      <c r="R7" s="5">
        <f>SUM(H$2:H7)</f>
        <v>14</v>
      </c>
      <c r="S7" s="5">
        <f>SUM(I$2:I7)</f>
        <v>14</v>
      </c>
      <c r="T7" s="5">
        <f t="shared" si="11"/>
        <v>6</v>
      </c>
      <c r="BG7" s="4">
        <f t="shared" si="0"/>
        <v>0</v>
      </c>
      <c r="BH7" s="4">
        <f t="shared" si="1"/>
        <v>0</v>
      </c>
      <c r="BI7" s="4">
        <f t="shared" si="2"/>
        <v>1</v>
      </c>
      <c r="BJ7" s="4">
        <f t="shared" si="3"/>
        <v>2</v>
      </c>
      <c r="BK7" s="4">
        <f t="shared" si="4"/>
        <v>0</v>
      </c>
      <c r="BL7" s="4">
        <f t="shared" si="5"/>
        <v>0</v>
      </c>
      <c r="BM7" s="4">
        <f t="shared" si="6"/>
        <v>1</v>
      </c>
      <c r="BN7" s="4">
        <f t="shared" si="7"/>
        <v>3</v>
      </c>
      <c r="BO7" s="4">
        <f t="shared" si="8"/>
        <v>1</v>
      </c>
      <c r="BP7" s="4">
        <f t="shared" si="9"/>
        <v>2</v>
      </c>
    </row>
    <row r="8" spans="1:130" hidden="1" x14ac:dyDescent="0.15">
      <c r="A8" s="52" t="str">
        <f t="shared" si="13"/>
        <v>1</v>
      </c>
      <c r="B8" s="5">
        <f t="shared" si="12"/>
        <v>7</v>
      </c>
      <c r="C8" s="5" t="str">
        <f t="shared" si="10"/>
        <v>107</v>
      </c>
      <c r="D8" s="10">
        <v>8316</v>
      </c>
      <c r="E8" s="8" t="s">
        <v>1</v>
      </c>
      <c r="F8" s="5" t="s">
        <v>124</v>
      </c>
      <c r="G8" s="12" t="s">
        <v>18</v>
      </c>
      <c r="H8" s="8">
        <v>1</v>
      </c>
      <c r="I8" s="8">
        <v>0</v>
      </c>
      <c r="K8" s="11"/>
      <c r="L8" s="7" t="s">
        <v>189</v>
      </c>
      <c r="N8" s="5">
        <f>ROWS($2:8)</f>
        <v>7</v>
      </c>
      <c r="O8" s="5">
        <f>COUNTIF($G$2:$G8,O$1)</f>
        <v>3</v>
      </c>
      <c r="P8" s="5">
        <f>COUNTIF($G$2:$G8,P$1)</f>
        <v>2</v>
      </c>
      <c r="Q8" s="5">
        <f>COUNTIF($G$2:$G8,Q$1)</f>
        <v>2</v>
      </c>
      <c r="R8" s="5">
        <f>SUM(H$2:H8)</f>
        <v>15</v>
      </c>
      <c r="S8" s="5">
        <f>SUM(I$2:I8)</f>
        <v>14</v>
      </c>
      <c r="T8" s="5">
        <f t="shared" si="11"/>
        <v>8</v>
      </c>
      <c r="BG8" s="4">
        <f t="shared" si="0"/>
        <v>1</v>
      </c>
      <c r="BH8" s="4">
        <f t="shared" si="1"/>
        <v>1</v>
      </c>
      <c r="BI8" s="4">
        <f t="shared" si="2"/>
        <v>0</v>
      </c>
      <c r="BJ8" s="4">
        <f t="shared" si="3"/>
        <v>0</v>
      </c>
      <c r="BK8" s="4">
        <f t="shared" si="4"/>
        <v>0</v>
      </c>
      <c r="BL8" s="4">
        <f t="shared" si="5"/>
        <v>0</v>
      </c>
      <c r="BM8" s="4">
        <f t="shared" si="6"/>
        <v>1</v>
      </c>
      <c r="BN8" s="4">
        <f t="shared" si="7"/>
        <v>4</v>
      </c>
      <c r="BO8" s="4">
        <f t="shared" si="8"/>
        <v>0</v>
      </c>
      <c r="BP8" s="4">
        <f t="shared" si="9"/>
        <v>0</v>
      </c>
    </row>
    <row r="9" spans="1:130" hidden="1" x14ac:dyDescent="0.15">
      <c r="A9" s="52" t="str">
        <f t="shared" si="13"/>
        <v>1</v>
      </c>
      <c r="B9" s="5">
        <f t="shared" si="12"/>
        <v>8</v>
      </c>
      <c r="C9" s="5" t="str">
        <f t="shared" si="10"/>
        <v>108</v>
      </c>
      <c r="D9" s="10">
        <v>8323</v>
      </c>
      <c r="E9" s="8" t="s">
        <v>22</v>
      </c>
      <c r="F9" s="5" t="s">
        <v>120</v>
      </c>
      <c r="G9" s="12" t="s">
        <v>20</v>
      </c>
      <c r="H9" s="8">
        <v>0</v>
      </c>
      <c r="I9" s="8">
        <v>2</v>
      </c>
      <c r="K9" s="11"/>
      <c r="N9" s="5">
        <f>ROWS($2:9)</f>
        <v>8</v>
      </c>
      <c r="O9" s="5">
        <f>COUNTIF($G$2:$G9,O$1)</f>
        <v>3</v>
      </c>
      <c r="P9" s="5">
        <f>COUNTIF($G$2:$G9,P$1)</f>
        <v>2</v>
      </c>
      <c r="Q9" s="5">
        <f>COUNTIF($G$2:$G9,Q$1)</f>
        <v>3</v>
      </c>
      <c r="R9" s="5">
        <f>SUM(H$2:H9)</f>
        <v>15</v>
      </c>
      <c r="S9" s="5">
        <f>SUM(I$2:I9)</f>
        <v>16</v>
      </c>
      <c r="T9" s="5">
        <f t="shared" si="11"/>
        <v>8</v>
      </c>
      <c r="BG9" s="4">
        <f t="shared" si="0"/>
        <v>0</v>
      </c>
      <c r="BH9" s="4">
        <f t="shared" si="1"/>
        <v>0</v>
      </c>
      <c r="BI9" s="4">
        <f t="shared" si="2"/>
        <v>0</v>
      </c>
      <c r="BJ9" s="4">
        <f t="shared" si="3"/>
        <v>0</v>
      </c>
      <c r="BK9" s="4">
        <f t="shared" si="4"/>
        <v>1</v>
      </c>
      <c r="BL9" s="4">
        <f t="shared" si="5"/>
        <v>1</v>
      </c>
      <c r="BM9" s="4">
        <f t="shared" si="6"/>
        <v>0</v>
      </c>
      <c r="BN9" s="4">
        <f t="shared" si="7"/>
        <v>0</v>
      </c>
      <c r="BO9" s="4">
        <f t="shared" si="8"/>
        <v>1</v>
      </c>
      <c r="BP9" s="4">
        <f t="shared" si="9"/>
        <v>1</v>
      </c>
    </row>
    <row r="10" spans="1:130" hidden="1" x14ac:dyDescent="0.15">
      <c r="A10" s="52" t="str">
        <f t="shared" si="13"/>
        <v>1</v>
      </c>
      <c r="B10" s="5">
        <f t="shared" si="12"/>
        <v>9</v>
      </c>
      <c r="C10" s="5" t="str">
        <f t="shared" si="10"/>
        <v>109</v>
      </c>
      <c r="D10" s="10">
        <v>8327</v>
      </c>
      <c r="E10" s="8" t="s">
        <v>1</v>
      </c>
      <c r="F10" s="5" t="s">
        <v>125</v>
      </c>
      <c r="G10" s="12" t="s">
        <v>18</v>
      </c>
      <c r="H10" s="8">
        <v>1</v>
      </c>
      <c r="I10" s="8">
        <v>0</v>
      </c>
      <c r="K10" s="11"/>
      <c r="L10" s="7" t="s">
        <v>190</v>
      </c>
      <c r="N10" s="5">
        <f>ROWS($2:10)</f>
        <v>9</v>
      </c>
      <c r="O10" s="5">
        <f>COUNTIF($G$2:$G10,O$1)</f>
        <v>4</v>
      </c>
      <c r="P10" s="5">
        <f>COUNTIF($G$2:$G10,P$1)</f>
        <v>2</v>
      </c>
      <c r="Q10" s="5">
        <f>COUNTIF($G$2:$G10,Q$1)</f>
        <v>3</v>
      </c>
      <c r="R10" s="5">
        <f>SUM(H$2:H10)</f>
        <v>16</v>
      </c>
      <c r="S10" s="5">
        <f>SUM(I$2:I10)</f>
        <v>16</v>
      </c>
      <c r="T10" s="5">
        <f t="shared" si="11"/>
        <v>10</v>
      </c>
      <c r="BG10" s="4">
        <f t="shared" si="0"/>
        <v>1</v>
      </c>
      <c r="BH10" s="4">
        <f t="shared" si="1"/>
        <v>1</v>
      </c>
      <c r="BI10" s="4">
        <f t="shared" si="2"/>
        <v>0</v>
      </c>
      <c r="BJ10" s="4">
        <f t="shared" si="3"/>
        <v>0</v>
      </c>
      <c r="BK10" s="4">
        <f t="shared" si="4"/>
        <v>0</v>
      </c>
      <c r="BL10" s="4">
        <f t="shared" si="5"/>
        <v>0</v>
      </c>
      <c r="BM10" s="4">
        <f t="shared" si="6"/>
        <v>1</v>
      </c>
      <c r="BN10" s="4">
        <f t="shared" si="7"/>
        <v>1</v>
      </c>
      <c r="BO10" s="4">
        <f t="shared" si="8"/>
        <v>0</v>
      </c>
      <c r="BP10" s="4">
        <f t="shared" si="9"/>
        <v>0</v>
      </c>
    </row>
    <row r="11" spans="1:130" hidden="1" x14ac:dyDescent="0.15">
      <c r="A11" s="52" t="str">
        <f t="shared" si="13"/>
        <v>1</v>
      </c>
      <c r="B11" s="5">
        <f t="shared" si="12"/>
        <v>10</v>
      </c>
      <c r="C11" s="5" t="str">
        <f t="shared" si="10"/>
        <v>110</v>
      </c>
      <c r="D11" s="10">
        <v>8330</v>
      </c>
      <c r="E11" s="8" t="s">
        <v>22</v>
      </c>
      <c r="F11" s="5" t="s">
        <v>126</v>
      </c>
      <c r="G11" s="12" t="s">
        <v>20</v>
      </c>
      <c r="H11" s="8">
        <v>0</v>
      </c>
      <c r="I11" s="8">
        <v>1</v>
      </c>
      <c r="K11" s="11"/>
      <c r="N11" s="5">
        <f>ROWS($2:11)</f>
        <v>10</v>
      </c>
      <c r="O11" s="5">
        <f>COUNTIF($G$2:$G11,O$1)</f>
        <v>4</v>
      </c>
      <c r="P11" s="5">
        <f>COUNTIF($G$2:$G11,P$1)</f>
        <v>2</v>
      </c>
      <c r="Q11" s="5">
        <f>COUNTIF($G$2:$G11,Q$1)</f>
        <v>4</v>
      </c>
      <c r="R11" s="5">
        <f>SUM(H$2:H11)</f>
        <v>16</v>
      </c>
      <c r="S11" s="5">
        <f>SUM(I$2:I11)</f>
        <v>17</v>
      </c>
      <c r="T11" s="5">
        <f t="shared" si="11"/>
        <v>10</v>
      </c>
      <c r="BG11" s="4">
        <f t="shared" si="0"/>
        <v>0</v>
      </c>
      <c r="BH11" s="4">
        <f t="shared" si="1"/>
        <v>0</v>
      </c>
      <c r="BI11" s="4">
        <f t="shared" si="2"/>
        <v>0</v>
      </c>
      <c r="BJ11" s="4">
        <f t="shared" si="3"/>
        <v>0</v>
      </c>
      <c r="BK11" s="4">
        <f t="shared" si="4"/>
        <v>1</v>
      </c>
      <c r="BL11" s="4">
        <f t="shared" si="5"/>
        <v>1</v>
      </c>
      <c r="BM11" s="4">
        <f t="shared" si="6"/>
        <v>0</v>
      </c>
      <c r="BN11" s="4">
        <f t="shared" si="7"/>
        <v>0</v>
      </c>
      <c r="BO11" s="4">
        <f t="shared" si="8"/>
        <v>1</v>
      </c>
      <c r="BP11" s="4">
        <f t="shared" si="9"/>
        <v>1</v>
      </c>
    </row>
    <row r="12" spans="1:130" hidden="1" x14ac:dyDescent="0.15">
      <c r="A12" s="52" t="str">
        <f t="shared" si="13"/>
        <v>1</v>
      </c>
      <c r="B12" s="5">
        <f t="shared" si="12"/>
        <v>11</v>
      </c>
      <c r="C12" s="5" t="str">
        <f t="shared" si="10"/>
        <v>111</v>
      </c>
      <c r="D12" s="10">
        <v>8337</v>
      </c>
      <c r="E12" s="8" t="s">
        <v>1</v>
      </c>
      <c r="F12" s="5" t="s">
        <v>127</v>
      </c>
      <c r="G12" s="12" t="s">
        <v>19</v>
      </c>
      <c r="H12" s="8">
        <v>0</v>
      </c>
      <c r="I12" s="8">
        <v>0</v>
      </c>
      <c r="K12" s="11"/>
      <c r="N12" s="5">
        <f>ROWS($2:12)</f>
        <v>11</v>
      </c>
      <c r="O12" s="5">
        <f>COUNTIF($G$2:$G12,O$1)</f>
        <v>4</v>
      </c>
      <c r="P12" s="5">
        <f>COUNTIF($G$2:$G12,P$1)</f>
        <v>3</v>
      </c>
      <c r="Q12" s="5">
        <f>COUNTIF($G$2:$G12,Q$1)</f>
        <v>4</v>
      </c>
      <c r="R12" s="5">
        <f>SUM(H$2:H12)</f>
        <v>16</v>
      </c>
      <c r="S12" s="5">
        <f>SUM(I$2:I12)</f>
        <v>17</v>
      </c>
      <c r="T12" s="5">
        <f t="shared" si="11"/>
        <v>11</v>
      </c>
      <c r="BG12" s="4">
        <f t="shared" si="0"/>
        <v>0</v>
      </c>
      <c r="BH12" s="4">
        <f t="shared" si="1"/>
        <v>0</v>
      </c>
      <c r="BI12" s="4">
        <f t="shared" si="2"/>
        <v>1</v>
      </c>
      <c r="BJ12" s="4">
        <f t="shared" si="3"/>
        <v>1</v>
      </c>
      <c r="BK12" s="4">
        <f t="shared" si="4"/>
        <v>0</v>
      </c>
      <c r="BL12" s="4">
        <f t="shared" si="5"/>
        <v>0</v>
      </c>
      <c r="BM12" s="4">
        <f t="shared" si="6"/>
        <v>1</v>
      </c>
      <c r="BN12" s="4">
        <f t="shared" si="7"/>
        <v>1</v>
      </c>
      <c r="BO12" s="4">
        <f t="shared" si="8"/>
        <v>1</v>
      </c>
      <c r="BP12" s="4">
        <f t="shared" si="9"/>
        <v>2</v>
      </c>
    </row>
    <row r="13" spans="1:130" hidden="1" x14ac:dyDescent="0.15">
      <c r="A13" s="52" t="str">
        <f t="shared" si="13"/>
        <v>1</v>
      </c>
      <c r="B13" s="5">
        <f t="shared" si="12"/>
        <v>12</v>
      </c>
      <c r="C13" s="5" t="str">
        <f t="shared" si="10"/>
        <v>112</v>
      </c>
      <c r="D13" s="10">
        <v>8344</v>
      </c>
      <c r="E13" s="8" t="s">
        <v>22</v>
      </c>
      <c r="F13" s="5" t="s">
        <v>128</v>
      </c>
      <c r="G13" s="12" t="s">
        <v>20</v>
      </c>
      <c r="H13" s="8">
        <v>0</v>
      </c>
      <c r="I13" s="8">
        <v>1</v>
      </c>
      <c r="K13" s="11"/>
      <c r="N13" s="5">
        <f>ROWS($2:13)</f>
        <v>12</v>
      </c>
      <c r="O13" s="5">
        <f>COUNTIF($G$2:$G13,O$1)</f>
        <v>4</v>
      </c>
      <c r="P13" s="5">
        <f>COUNTIF($G$2:$G13,P$1)</f>
        <v>3</v>
      </c>
      <c r="Q13" s="5">
        <f>COUNTIF($G$2:$G13,Q$1)</f>
        <v>5</v>
      </c>
      <c r="R13" s="5">
        <f>SUM(H$2:H13)</f>
        <v>16</v>
      </c>
      <c r="S13" s="5">
        <f>SUM(I$2:I13)</f>
        <v>18</v>
      </c>
      <c r="T13" s="5">
        <f t="shared" si="11"/>
        <v>11</v>
      </c>
      <c r="BG13" s="4">
        <f t="shared" si="0"/>
        <v>0</v>
      </c>
      <c r="BH13" s="4">
        <f t="shared" si="1"/>
        <v>0</v>
      </c>
      <c r="BI13" s="4">
        <f t="shared" si="2"/>
        <v>0</v>
      </c>
      <c r="BJ13" s="4">
        <f t="shared" si="3"/>
        <v>0</v>
      </c>
      <c r="BK13" s="4">
        <f t="shared" si="4"/>
        <v>1</v>
      </c>
      <c r="BL13" s="4">
        <f t="shared" si="5"/>
        <v>1</v>
      </c>
      <c r="BM13" s="4">
        <f t="shared" si="6"/>
        <v>0</v>
      </c>
      <c r="BN13" s="4">
        <f t="shared" si="7"/>
        <v>0</v>
      </c>
      <c r="BO13" s="4">
        <f t="shared" si="8"/>
        <v>1</v>
      </c>
      <c r="BP13" s="4">
        <f t="shared" si="9"/>
        <v>3</v>
      </c>
    </row>
    <row r="14" spans="1:130" hidden="1" x14ac:dyDescent="0.15">
      <c r="A14" s="52" t="str">
        <f t="shared" si="13"/>
        <v>1</v>
      </c>
      <c r="B14" s="5">
        <f t="shared" si="12"/>
        <v>13</v>
      </c>
      <c r="C14" s="5" t="str">
        <f t="shared" si="10"/>
        <v>113</v>
      </c>
      <c r="D14" s="10">
        <v>8365</v>
      </c>
      <c r="E14" s="8" t="s">
        <v>22</v>
      </c>
      <c r="F14" s="5" t="s">
        <v>129</v>
      </c>
      <c r="G14" s="12" t="s">
        <v>18</v>
      </c>
      <c r="H14" s="8">
        <v>1</v>
      </c>
      <c r="I14" s="8">
        <v>0</v>
      </c>
      <c r="K14" s="11"/>
      <c r="L14" s="7" t="s">
        <v>191</v>
      </c>
      <c r="N14" s="5">
        <f>ROWS($2:14)</f>
        <v>13</v>
      </c>
      <c r="O14" s="5">
        <f>COUNTIF($G$2:$G14,O$1)</f>
        <v>5</v>
      </c>
      <c r="P14" s="5">
        <f>COUNTIF($G$2:$G14,P$1)</f>
        <v>3</v>
      </c>
      <c r="Q14" s="5">
        <f>COUNTIF($G$2:$G14,Q$1)</f>
        <v>5</v>
      </c>
      <c r="R14" s="5">
        <f>SUM(H$2:H14)</f>
        <v>17</v>
      </c>
      <c r="S14" s="5">
        <f>SUM(I$2:I14)</f>
        <v>18</v>
      </c>
      <c r="T14" s="5">
        <f t="shared" si="11"/>
        <v>13</v>
      </c>
      <c r="BG14" s="4">
        <f t="shared" si="0"/>
        <v>1</v>
      </c>
      <c r="BH14" s="4">
        <f t="shared" si="1"/>
        <v>1</v>
      </c>
      <c r="BI14" s="4">
        <f t="shared" si="2"/>
        <v>0</v>
      </c>
      <c r="BJ14" s="4">
        <f t="shared" si="3"/>
        <v>0</v>
      </c>
      <c r="BK14" s="4">
        <f t="shared" si="4"/>
        <v>0</v>
      </c>
      <c r="BL14" s="4">
        <f t="shared" si="5"/>
        <v>0</v>
      </c>
      <c r="BM14" s="4">
        <f t="shared" si="6"/>
        <v>1</v>
      </c>
      <c r="BN14" s="4">
        <f t="shared" si="7"/>
        <v>1</v>
      </c>
      <c r="BO14" s="4">
        <f t="shared" si="8"/>
        <v>0</v>
      </c>
      <c r="BP14" s="4">
        <f t="shared" si="9"/>
        <v>0</v>
      </c>
    </row>
    <row r="15" spans="1:130" hidden="1" x14ac:dyDescent="0.15">
      <c r="A15" s="52" t="str">
        <f t="shared" si="13"/>
        <v>1</v>
      </c>
      <c r="B15" s="5">
        <f t="shared" ref="B15:B43" si="14">B14+1</f>
        <v>14</v>
      </c>
      <c r="C15" s="5" t="str">
        <f t="shared" ref="C15:C43" si="15">A15&amp;IF(B15&gt;9,B15,"0"&amp;B15)</f>
        <v>114</v>
      </c>
      <c r="D15" s="10">
        <v>8369</v>
      </c>
      <c r="E15" s="8" t="s">
        <v>1</v>
      </c>
      <c r="F15" s="5" t="s">
        <v>130</v>
      </c>
      <c r="G15" s="12" t="s">
        <v>18</v>
      </c>
      <c r="H15" s="8">
        <v>5</v>
      </c>
      <c r="I15" s="8">
        <v>1</v>
      </c>
      <c r="K15" s="11"/>
      <c r="L15" s="7" t="s">
        <v>192</v>
      </c>
      <c r="N15" s="5">
        <f>ROWS($2:15)</f>
        <v>14</v>
      </c>
      <c r="O15" s="5">
        <f>COUNTIF($G$2:$G15,O$1)</f>
        <v>6</v>
      </c>
      <c r="P15" s="5">
        <f>COUNTIF($G$2:$G15,P$1)</f>
        <v>3</v>
      </c>
      <c r="Q15" s="5">
        <f>COUNTIF($G$2:$G15,Q$1)</f>
        <v>5</v>
      </c>
      <c r="R15" s="5">
        <f>SUM(H$2:H15)</f>
        <v>22</v>
      </c>
      <c r="S15" s="5">
        <f>SUM(I$2:I15)</f>
        <v>19</v>
      </c>
      <c r="T15" s="5">
        <f t="shared" si="11"/>
        <v>15</v>
      </c>
      <c r="BG15" s="4">
        <f t="shared" si="0"/>
        <v>1</v>
      </c>
      <c r="BH15" s="4">
        <f t="shared" si="1"/>
        <v>2</v>
      </c>
      <c r="BI15" s="4">
        <f t="shared" si="2"/>
        <v>0</v>
      </c>
      <c r="BJ15" s="4">
        <f t="shared" si="3"/>
        <v>0</v>
      </c>
      <c r="BK15" s="4">
        <f t="shared" si="4"/>
        <v>0</v>
      </c>
      <c r="BL15" s="4">
        <f t="shared" si="5"/>
        <v>0</v>
      </c>
      <c r="BM15" s="4">
        <f t="shared" si="6"/>
        <v>1</v>
      </c>
      <c r="BN15" s="4">
        <f t="shared" si="7"/>
        <v>2</v>
      </c>
      <c r="BO15" s="4">
        <f t="shared" si="8"/>
        <v>0</v>
      </c>
      <c r="BP15" s="4">
        <f t="shared" si="9"/>
        <v>0</v>
      </c>
    </row>
    <row r="16" spans="1:130" hidden="1" x14ac:dyDescent="0.15">
      <c r="A16" s="52" t="str">
        <f t="shared" si="13"/>
        <v>1</v>
      </c>
      <c r="B16" s="5">
        <f t="shared" si="14"/>
        <v>15</v>
      </c>
      <c r="C16" s="5" t="str">
        <f t="shared" si="15"/>
        <v>115</v>
      </c>
      <c r="D16" s="10">
        <v>8372</v>
      </c>
      <c r="E16" s="8" t="s">
        <v>1</v>
      </c>
      <c r="F16" s="5" t="s">
        <v>143</v>
      </c>
      <c r="G16" s="12" t="s">
        <v>19</v>
      </c>
      <c r="H16" s="8">
        <v>2</v>
      </c>
      <c r="I16" s="8">
        <v>2</v>
      </c>
      <c r="K16" s="11"/>
      <c r="L16" s="7" t="s">
        <v>193</v>
      </c>
      <c r="N16" s="5">
        <f>ROWS($2:16)</f>
        <v>15</v>
      </c>
      <c r="O16" s="5">
        <f>COUNTIF($G$2:$G16,O$1)</f>
        <v>6</v>
      </c>
      <c r="P16" s="5">
        <f>COUNTIF($G$2:$G16,P$1)</f>
        <v>4</v>
      </c>
      <c r="Q16" s="5">
        <f>COUNTIF($G$2:$G16,Q$1)</f>
        <v>5</v>
      </c>
      <c r="R16" s="5">
        <f>SUM(H$2:H16)</f>
        <v>24</v>
      </c>
      <c r="S16" s="5">
        <f>SUM(I$2:I16)</f>
        <v>21</v>
      </c>
      <c r="T16" s="5">
        <f t="shared" si="11"/>
        <v>16</v>
      </c>
      <c r="BG16" s="4">
        <f t="shared" si="0"/>
        <v>0</v>
      </c>
      <c r="BH16" s="4">
        <f t="shared" si="1"/>
        <v>0</v>
      </c>
      <c r="BI16" s="4">
        <f t="shared" si="2"/>
        <v>1</v>
      </c>
      <c r="BJ16" s="4">
        <f t="shared" si="3"/>
        <v>1</v>
      </c>
      <c r="BK16" s="4">
        <f t="shared" si="4"/>
        <v>0</v>
      </c>
      <c r="BL16" s="4">
        <f t="shared" si="5"/>
        <v>0</v>
      </c>
      <c r="BM16" s="4">
        <f t="shared" si="6"/>
        <v>1</v>
      </c>
      <c r="BN16" s="4">
        <f t="shared" si="7"/>
        <v>3</v>
      </c>
      <c r="BO16" s="4">
        <f t="shared" si="8"/>
        <v>1</v>
      </c>
      <c r="BP16" s="4">
        <f t="shared" si="9"/>
        <v>1</v>
      </c>
    </row>
    <row r="17" spans="1:68" hidden="1" x14ac:dyDescent="0.15">
      <c r="A17" s="52" t="str">
        <f t="shared" si="13"/>
        <v>1</v>
      </c>
      <c r="B17" s="5">
        <f t="shared" si="14"/>
        <v>16</v>
      </c>
      <c r="C17" s="5" t="str">
        <f t="shared" si="15"/>
        <v>116</v>
      </c>
      <c r="D17" s="10">
        <v>8379</v>
      </c>
      <c r="E17" s="8" t="s">
        <v>22</v>
      </c>
      <c r="F17" s="5" t="s">
        <v>73</v>
      </c>
      <c r="G17" s="12" t="s">
        <v>19</v>
      </c>
      <c r="H17" s="8">
        <v>0</v>
      </c>
      <c r="I17" s="8">
        <v>0</v>
      </c>
      <c r="K17" s="11"/>
      <c r="N17" s="5">
        <f>ROWS($2:17)</f>
        <v>16</v>
      </c>
      <c r="O17" s="5">
        <f>COUNTIF($G$2:$G17,O$1)</f>
        <v>6</v>
      </c>
      <c r="P17" s="5">
        <f>COUNTIF($G$2:$G17,P$1)</f>
        <v>5</v>
      </c>
      <c r="Q17" s="5">
        <f>COUNTIF($G$2:$G17,Q$1)</f>
        <v>5</v>
      </c>
      <c r="R17" s="5">
        <f>SUM(H$2:H17)</f>
        <v>24</v>
      </c>
      <c r="S17" s="5">
        <f>SUM(I$2:I17)</f>
        <v>21</v>
      </c>
      <c r="T17" s="5">
        <f t="shared" si="11"/>
        <v>17</v>
      </c>
      <c r="BG17" s="4">
        <f t="shared" si="0"/>
        <v>0</v>
      </c>
      <c r="BH17" s="4">
        <f t="shared" si="1"/>
        <v>0</v>
      </c>
      <c r="BI17" s="4">
        <f t="shared" si="2"/>
        <v>1</v>
      </c>
      <c r="BJ17" s="4">
        <f t="shared" si="3"/>
        <v>2</v>
      </c>
      <c r="BK17" s="4">
        <f t="shared" si="4"/>
        <v>0</v>
      </c>
      <c r="BL17" s="4">
        <f t="shared" si="5"/>
        <v>0</v>
      </c>
      <c r="BM17" s="4">
        <f t="shared" si="6"/>
        <v>1</v>
      </c>
      <c r="BN17" s="4">
        <f t="shared" si="7"/>
        <v>4</v>
      </c>
      <c r="BO17" s="4">
        <f t="shared" si="8"/>
        <v>1</v>
      </c>
      <c r="BP17" s="4">
        <f t="shared" si="9"/>
        <v>2</v>
      </c>
    </row>
    <row r="18" spans="1:68" x14ac:dyDescent="0.15">
      <c r="A18" s="52" t="str">
        <f t="shared" si="13"/>
        <v>1</v>
      </c>
      <c r="B18" s="5">
        <f t="shared" si="14"/>
        <v>17</v>
      </c>
      <c r="C18" s="5" t="str">
        <f t="shared" si="15"/>
        <v>117</v>
      </c>
      <c r="D18" s="10">
        <v>8386</v>
      </c>
      <c r="E18" s="8" t="s">
        <v>1</v>
      </c>
      <c r="F18" s="5" t="s">
        <v>66</v>
      </c>
      <c r="G18" s="12" t="s">
        <v>18</v>
      </c>
      <c r="H18" s="8">
        <v>2</v>
      </c>
      <c r="I18" s="8">
        <v>1</v>
      </c>
      <c r="K18" s="11"/>
      <c r="L18" s="7" t="s">
        <v>194</v>
      </c>
      <c r="N18" s="5">
        <f>ROWS($2:18)</f>
        <v>17</v>
      </c>
      <c r="O18" s="5">
        <f>COUNTIF($G$2:$G18,O$1)</f>
        <v>7</v>
      </c>
      <c r="P18" s="5">
        <f>COUNTIF($G$2:$G18,P$1)</f>
        <v>5</v>
      </c>
      <c r="Q18" s="5">
        <f>COUNTIF($G$2:$G18,Q$1)</f>
        <v>5</v>
      </c>
      <c r="R18" s="5">
        <f>SUM(H$2:H18)</f>
        <v>26</v>
      </c>
      <c r="S18" s="5">
        <f>SUM(I$2:I18)</f>
        <v>22</v>
      </c>
      <c r="T18" s="5">
        <f t="shared" si="11"/>
        <v>19</v>
      </c>
      <c r="BG18" s="4">
        <f t="shared" si="0"/>
        <v>1</v>
      </c>
      <c r="BH18" s="4">
        <f t="shared" si="1"/>
        <v>1</v>
      </c>
      <c r="BI18" s="4">
        <f t="shared" si="2"/>
        <v>0</v>
      </c>
      <c r="BJ18" s="4">
        <f t="shared" si="3"/>
        <v>0</v>
      </c>
      <c r="BK18" s="4">
        <f t="shared" si="4"/>
        <v>0</v>
      </c>
      <c r="BL18" s="4">
        <f t="shared" si="5"/>
        <v>0</v>
      </c>
      <c r="BM18" s="4">
        <f t="shared" si="6"/>
        <v>1</v>
      </c>
      <c r="BN18" s="4">
        <f t="shared" si="7"/>
        <v>5</v>
      </c>
      <c r="BO18" s="4">
        <f t="shared" si="8"/>
        <v>0</v>
      </c>
      <c r="BP18" s="4">
        <f t="shared" si="9"/>
        <v>0</v>
      </c>
    </row>
    <row r="19" spans="1:68" hidden="1" x14ac:dyDescent="0.15">
      <c r="A19" s="52" t="str">
        <f t="shared" si="13"/>
        <v>1</v>
      </c>
      <c r="B19" s="5">
        <f t="shared" si="14"/>
        <v>18</v>
      </c>
      <c r="C19" s="5" t="str">
        <f t="shared" si="15"/>
        <v>118</v>
      </c>
      <c r="D19" s="10">
        <v>8393</v>
      </c>
      <c r="E19" s="8" t="s">
        <v>22</v>
      </c>
      <c r="F19" s="5" t="s">
        <v>131</v>
      </c>
      <c r="G19" s="12" t="s">
        <v>20</v>
      </c>
      <c r="H19" s="8">
        <v>3</v>
      </c>
      <c r="I19" s="8">
        <v>4</v>
      </c>
      <c r="K19" s="11"/>
      <c r="L19" s="7" t="s">
        <v>195</v>
      </c>
      <c r="N19" s="5">
        <f>ROWS($2:19)</f>
        <v>18</v>
      </c>
      <c r="O19" s="5">
        <f>COUNTIF($G$2:$G19,O$1)</f>
        <v>7</v>
      </c>
      <c r="P19" s="5">
        <f>COUNTIF($G$2:$G19,P$1)</f>
        <v>5</v>
      </c>
      <c r="Q19" s="5">
        <f>COUNTIF($G$2:$G19,Q$1)</f>
        <v>6</v>
      </c>
      <c r="R19" s="5">
        <f>SUM(H$2:H19)</f>
        <v>29</v>
      </c>
      <c r="S19" s="5">
        <f>SUM(I$2:I19)</f>
        <v>26</v>
      </c>
      <c r="T19" s="5">
        <f t="shared" si="11"/>
        <v>19</v>
      </c>
      <c r="BG19" s="4">
        <f t="shared" si="0"/>
        <v>0</v>
      </c>
      <c r="BH19" s="4">
        <f t="shared" si="1"/>
        <v>0</v>
      </c>
      <c r="BI19" s="4">
        <f t="shared" si="2"/>
        <v>0</v>
      </c>
      <c r="BJ19" s="4">
        <f t="shared" si="3"/>
        <v>0</v>
      </c>
      <c r="BK19" s="4">
        <f t="shared" si="4"/>
        <v>1</v>
      </c>
      <c r="BL19" s="4">
        <f t="shared" si="5"/>
        <v>1</v>
      </c>
      <c r="BM19" s="4">
        <f t="shared" si="6"/>
        <v>0</v>
      </c>
      <c r="BN19" s="4">
        <f t="shared" si="7"/>
        <v>0</v>
      </c>
      <c r="BO19" s="4">
        <f t="shared" si="8"/>
        <v>1</v>
      </c>
      <c r="BP19" s="4">
        <f t="shared" si="9"/>
        <v>1</v>
      </c>
    </row>
    <row r="20" spans="1:68" hidden="1" x14ac:dyDescent="0.15">
      <c r="A20" s="52" t="str">
        <f t="shared" si="13"/>
        <v>1</v>
      </c>
      <c r="B20" s="5">
        <f t="shared" si="14"/>
        <v>19</v>
      </c>
      <c r="C20" s="5" t="str">
        <f t="shared" si="15"/>
        <v>119</v>
      </c>
      <c r="D20" s="10">
        <v>8395</v>
      </c>
      <c r="E20" s="8" t="s">
        <v>22</v>
      </c>
      <c r="F20" s="5" t="s">
        <v>132</v>
      </c>
      <c r="G20" s="12" t="s">
        <v>19</v>
      </c>
      <c r="H20" s="8">
        <v>1</v>
      </c>
      <c r="I20" s="8">
        <v>1</v>
      </c>
      <c r="K20" s="11"/>
      <c r="L20" s="7" t="s">
        <v>46</v>
      </c>
      <c r="N20" s="5">
        <f>ROWS($2:20)</f>
        <v>19</v>
      </c>
      <c r="O20" s="5">
        <f>COUNTIF($G$2:$G20,O$1)</f>
        <v>7</v>
      </c>
      <c r="P20" s="5">
        <f>COUNTIF($G$2:$G20,P$1)</f>
        <v>6</v>
      </c>
      <c r="Q20" s="5">
        <f>COUNTIF($G$2:$G20,Q$1)</f>
        <v>6</v>
      </c>
      <c r="R20" s="5">
        <f>SUM(H$2:H20)</f>
        <v>30</v>
      </c>
      <c r="S20" s="5">
        <f>SUM(I$2:I20)</f>
        <v>27</v>
      </c>
      <c r="T20" s="5">
        <f t="shared" si="11"/>
        <v>20</v>
      </c>
      <c r="BG20" s="4">
        <f t="shared" si="0"/>
        <v>0</v>
      </c>
      <c r="BH20" s="4">
        <f t="shared" si="1"/>
        <v>0</v>
      </c>
      <c r="BI20" s="4">
        <f t="shared" si="2"/>
        <v>1</v>
      </c>
      <c r="BJ20" s="4">
        <f t="shared" si="3"/>
        <v>1</v>
      </c>
      <c r="BK20" s="4">
        <f t="shared" si="4"/>
        <v>0</v>
      </c>
      <c r="BL20" s="4">
        <f t="shared" si="5"/>
        <v>0</v>
      </c>
      <c r="BM20" s="4">
        <f t="shared" si="6"/>
        <v>1</v>
      </c>
      <c r="BN20" s="4">
        <f t="shared" si="7"/>
        <v>1</v>
      </c>
      <c r="BO20" s="4">
        <f t="shared" si="8"/>
        <v>1</v>
      </c>
      <c r="BP20" s="4">
        <f t="shared" si="9"/>
        <v>2</v>
      </c>
    </row>
    <row r="21" spans="1:68" hidden="1" x14ac:dyDescent="0.15">
      <c r="A21" s="52" t="str">
        <f t="shared" si="13"/>
        <v>1</v>
      </c>
      <c r="B21" s="5">
        <f t="shared" si="14"/>
        <v>20</v>
      </c>
      <c r="C21" s="5" t="str">
        <f t="shared" si="15"/>
        <v>120</v>
      </c>
      <c r="D21" s="10">
        <v>8396</v>
      </c>
      <c r="E21" s="8" t="s">
        <v>1</v>
      </c>
      <c r="F21" s="5" t="s">
        <v>44</v>
      </c>
      <c r="G21" s="12" t="s">
        <v>18</v>
      </c>
      <c r="H21" s="8">
        <v>3</v>
      </c>
      <c r="I21" s="8">
        <v>0</v>
      </c>
      <c r="K21" s="11"/>
      <c r="L21" s="7" t="s">
        <v>195</v>
      </c>
      <c r="N21" s="5">
        <f>ROWS($2:21)</f>
        <v>20</v>
      </c>
      <c r="O21" s="5">
        <f>COUNTIF($G$2:$G21,O$1)</f>
        <v>8</v>
      </c>
      <c r="P21" s="5">
        <f>COUNTIF($G$2:$G21,P$1)</f>
        <v>6</v>
      </c>
      <c r="Q21" s="5">
        <f>COUNTIF($G$2:$G21,Q$1)</f>
        <v>6</v>
      </c>
      <c r="R21" s="5">
        <f>SUM(H$2:H21)</f>
        <v>33</v>
      </c>
      <c r="S21" s="5">
        <f>SUM(I$2:I21)</f>
        <v>27</v>
      </c>
      <c r="T21" s="5">
        <f t="shared" si="11"/>
        <v>22</v>
      </c>
      <c r="BG21" s="4">
        <f t="shared" si="0"/>
        <v>1</v>
      </c>
      <c r="BH21" s="4">
        <f t="shared" si="1"/>
        <v>1</v>
      </c>
      <c r="BI21" s="4">
        <f t="shared" si="2"/>
        <v>0</v>
      </c>
      <c r="BJ21" s="4">
        <f t="shared" si="3"/>
        <v>0</v>
      </c>
      <c r="BK21" s="4">
        <f t="shared" si="4"/>
        <v>0</v>
      </c>
      <c r="BL21" s="4">
        <f t="shared" si="5"/>
        <v>0</v>
      </c>
      <c r="BM21" s="4">
        <f t="shared" si="6"/>
        <v>1</v>
      </c>
      <c r="BN21" s="4">
        <f t="shared" si="7"/>
        <v>2</v>
      </c>
      <c r="BO21" s="4">
        <f t="shared" si="8"/>
        <v>0</v>
      </c>
      <c r="BP21" s="4">
        <f t="shared" si="9"/>
        <v>0</v>
      </c>
    </row>
    <row r="22" spans="1:68" hidden="1" x14ac:dyDescent="0.15">
      <c r="A22" s="52" t="str">
        <f t="shared" si="13"/>
        <v>1</v>
      </c>
      <c r="B22" s="5">
        <f t="shared" si="14"/>
        <v>21</v>
      </c>
      <c r="C22" s="5" t="str">
        <f t="shared" si="15"/>
        <v>121</v>
      </c>
      <c r="D22" s="10">
        <v>8414</v>
      </c>
      <c r="E22" s="8" t="s">
        <v>22</v>
      </c>
      <c r="F22" s="5" t="s">
        <v>136</v>
      </c>
      <c r="G22" s="12" t="s">
        <v>20</v>
      </c>
      <c r="H22" s="8">
        <v>0</v>
      </c>
      <c r="I22" s="8">
        <v>2</v>
      </c>
      <c r="K22" s="11"/>
      <c r="N22" s="5">
        <f>ROWS($2:22)</f>
        <v>21</v>
      </c>
      <c r="O22" s="5">
        <f>COUNTIF($G$2:$G22,O$1)</f>
        <v>8</v>
      </c>
      <c r="P22" s="5">
        <f>COUNTIF($G$2:$G22,P$1)</f>
        <v>6</v>
      </c>
      <c r="Q22" s="5">
        <f>COUNTIF($G$2:$G22,Q$1)</f>
        <v>7</v>
      </c>
      <c r="R22" s="5">
        <f>SUM(H$2:H22)</f>
        <v>33</v>
      </c>
      <c r="S22" s="5">
        <f>SUM(I$2:I22)</f>
        <v>29</v>
      </c>
      <c r="T22" s="5">
        <f t="shared" si="11"/>
        <v>22</v>
      </c>
      <c r="BG22" s="4">
        <f t="shared" si="0"/>
        <v>0</v>
      </c>
      <c r="BH22" s="4">
        <f t="shared" si="1"/>
        <v>0</v>
      </c>
      <c r="BI22" s="4">
        <f t="shared" si="2"/>
        <v>0</v>
      </c>
      <c r="BJ22" s="4">
        <f t="shared" si="3"/>
        <v>0</v>
      </c>
      <c r="BK22" s="4">
        <f t="shared" si="4"/>
        <v>1</v>
      </c>
      <c r="BL22" s="4">
        <f t="shared" si="5"/>
        <v>1</v>
      </c>
      <c r="BM22" s="4">
        <f t="shared" si="6"/>
        <v>0</v>
      </c>
      <c r="BN22" s="4">
        <f t="shared" si="7"/>
        <v>0</v>
      </c>
      <c r="BO22" s="4">
        <f t="shared" si="8"/>
        <v>1</v>
      </c>
      <c r="BP22" s="4">
        <f t="shared" si="9"/>
        <v>1</v>
      </c>
    </row>
    <row r="23" spans="1:68" hidden="1" x14ac:dyDescent="0.15">
      <c r="A23" s="52" t="str">
        <f t="shared" si="13"/>
        <v>1</v>
      </c>
      <c r="B23" s="5">
        <f t="shared" si="14"/>
        <v>22</v>
      </c>
      <c r="C23" s="5" t="str">
        <f t="shared" si="15"/>
        <v>122</v>
      </c>
      <c r="D23" s="10">
        <v>8418</v>
      </c>
      <c r="E23" s="8" t="s">
        <v>1</v>
      </c>
      <c r="F23" s="5" t="s">
        <v>28</v>
      </c>
      <c r="G23" s="12" t="s">
        <v>19</v>
      </c>
      <c r="H23" s="8">
        <v>2</v>
      </c>
      <c r="I23" s="8">
        <v>2</v>
      </c>
      <c r="K23" s="11"/>
      <c r="L23" s="7" t="s">
        <v>196</v>
      </c>
      <c r="N23" s="5">
        <f>ROWS($2:23)</f>
        <v>22</v>
      </c>
      <c r="O23" s="5">
        <f>COUNTIF($G$2:$G23,O$1)</f>
        <v>8</v>
      </c>
      <c r="P23" s="5">
        <f>COUNTIF($G$2:$G23,P$1)</f>
        <v>7</v>
      </c>
      <c r="Q23" s="5">
        <f>COUNTIF($G$2:$G23,Q$1)</f>
        <v>7</v>
      </c>
      <c r="R23" s="5">
        <f>SUM(H$2:H23)</f>
        <v>35</v>
      </c>
      <c r="S23" s="5">
        <f>SUM(I$2:I23)</f>
        <v>31</v>
      </c>
      <c r="T23" s="5">
        <f t="shared" si="11"/>
        <v>23</v>
      </c>
      <c r="BG23" s="4">
        <f t="shared" si="0"/>
        <v>0</v>
      </c>
      <c r="BH23" s="4">
        <f t="shared" si="1"/>
        <v>0</v>
      </c>
      <c r="BI23" s="4">
        <f t="shared" si="2"/>
        <v>1</v>
      </c>
      <c r="BJ23" s="4">
        <f t="shared" si="3"/>
        <v>1</v>
      </c>
      <c r="BK23" s="4">
        <f t="shared" si="4"/>
        <v>0</v>
      </c>
      <c r="BL23" s="4">
        <f t="shared" si="5"/>
        <v>0</v>
      </c>
      <c r="BM23" s="4">
        <f t="shared" si="6"/>
        <v>1</v>
      </c>
      <c r="BN23" s="4">
        <f t="shared" si="7"/>
        <v>1</v>
      </c>
      <c r="BO23" s="4">
        <f t="shared" si="8"/>
        <v>1</v>
      </c>
      <c r="BP23" s="4">
        <f t="shared" si="9"/>
        <v>2</v>
      </c>
    </row>
    <row r="24" spans="1:68" hidden="1" x14ac:dyDescent="0.15">
      <c r="A24" s="52" t="str">
        <f t="shared" si="13"/>
        <v>1</v>
      </c>
      <c r="B24" s="5">
        <f t="shared" si="14"/>
        <v>23</v>
      </c>
      <c r="C24" s="5" t="str">
        <f t="shared" si="15"/>
        <v>123</v>
      </c>
      <c r="D24" s="10">
        <v>8421</v>
      </c>
      <c r="E24" s="8" t="s">
        <v>1</v>
      </c>
      <c r="F24" s="5" t="s">
        <v>133</v>
      </c>
      <c r="G24" s="12" t="s">
        <v>18</v>
      </c>
      <c r="H24" s="8">
        <v>3</v>
      </c>
      <c r="I24" s="8">
        <v>0</v>
      </c>
      <c r="K24" s="11"/>
      <c r="L24" s="7" t="s">
        <v>197</v>
      </c>
      <c r="N24" s="5">
        <f>ROWS($2:24)</f>
        <v>23</v>
      </c>
      <c r="O24" s="5">
        <f>COUNTIF($G$2:$G24,O$1)</f>
        <v>9</v>
      </c>
      <c r="P24" s="5">
        <f>COUNTIF($G$2:$G24,P$1)</f>
        <v>7</v>
      </c>
      <c r="Q24" s="5">
        <f>COUNTIF($G$2:$G24,Q$1)</f>
        <v>7</v>
      </c>
      <c r="R24" s="5">
        <f>SUM(H$2:H24)</f>
        <v>38</v>
      </c>
      <c r="S24" s="5">
        <f>SUM(I$2:I24)</f>
        <v>31</v>
      </c>
      <c r="T24" s="5">
        <f t="shared" si="11"/>
        <v>25</v>
      </c>
      <c r="BG24" s="4">
        <f t="shared" si="0"/>
        <v>1</v>
      </c>
      <c r="BH24" s="4">
        <f t="shared" si="1"/>
        <v>1</v>
      </c>
      <c r="BI24" s="4">
        <f t="shared" si="2"/>
        <v>0</v>
      </c>
      <c r="BJ24" s="4">
        <f t="shared" si="3"/>
        <v>0</v>
      </c>
      <c r="BK24" s="4">
        <f t="shared" si="4"/>
        <v>0</v>
      </c>
      <c r="BL24" s="4">
        <f t="shared" si="5"/>
        <v>0</v>
      </c>
      <c r="BM24" s="4">
        <f t="shared" si="6"/>
        <v>1</v>
      </c>
      <c r="BN24" s="4">
        <f t="shared" si="7"/>
        <v>2</v>
      </c>
      <c r="BO24" s="4">
        <f t="shared" si="8"/>
        <v>0</v>
      </c>
      <c r="BP24" s="4">
        <f t="shared" si="9"/>
        <v>0</v>
      </c>
    </row>
    <row r="25" spans="1:68" hidden="1" x14ac:dyDescent="0.15">
      <c r="A25" s="52" t="str">
        <f t="shared" si="13"/>
        <v>1</v>
      </c>
      <c r="B25" s="5">
        <f t="shared" si="14"/>
        <v>24</v>
      </c>
      <c r="C25" s="5" t="str">
        <f t="shared" si="15"/>
        <v>124</v>
      </c>
      <c r="D25" s="10">
        <v>8435</v>
      </c>
      <c r="E25" s="8" t="s">
        <v>1</v>
      </c>
      <c r="F25" s="5" t="s">
        <v>137</v>
      </c>
      <c r="G25" s="12" t="s">
        <v>20</v>
      </c>
      <c r="H25" s="8">
        <v>0</v>
      </c>
      <c r="I25" s="8">
        <v>2</v>
      </c>
      <c r="K25" s="11"/>
      <c r="N25" s="5">
        <f>ROWS($2:25)</f>
        <v>24</v>
      </c>
      <c r="O25" s="5">
        <f>COUNTIF($G$2:$G25,O$1)</f>
        <v>9</v>
      </c>
      <c r="P25" s="5">
        <f>COUNTIF($G$2:$G25,P$1)</f>
        <v>7</v>
      </c>
      <c r="Q25" s="5">
        <f>COUNTIF($G$2:$G25,Q$1)</f>
        <v>8</v>
      </c>
      <c r="R25" s="5">
        <f>SUM(H$2:H25)</f>
        <v>38</v>
      </c>
      <c r="S25" s="5">
        <f>SUM(I$2:I25)</f>
        <v>33</v>
      </c>
      <c r="T25" s="5">
        <f t="shared" si="11"/>
        <v>25</v>
      </c>
      <c r="BG25" s="4">
        <f t="shared" si="0"/>
        <v>0</v>
      </c>
      <c r="BH25" s="4">
        <f t="shared" si="1"/>
        <v>0</v>
      </c>
      <c r="BI25" s="4">
        <f t="shared" si="2"/>
        <v>0</v>
      </c>
      <c r="BJ25" s="4">
        <f t="shared" si="3"/>
        <v>0</v>
      </c>
      <c r="BK25" s="4">
        <f t="shared" si="4"/>
        <v>1</v>
      </c>
      <c r="BL25" s="4">
        <f t="shared" si="5"/>
        <v>1</v>
      </c>
      <c r="BM25" s="4">
        <f t="shared" si="6"/>
        <v>0</v>
      </c>
      <c r="BN25" s="4">
        <f t="shared" si="7"/>
        <v>0</v>
      </c>
      <c r="BO25" s="4">
        <f t="shared" si="8"/>
        <v>1</v>
      </c>
      <c r="BP25" s="4">
        <f t="shared" si="9"/>
        <v>1</v>
      </c>
    </row>
    <row r="26" spans="1:68" hidden="1" x14ac:dyDescent="0.15">
      <c r="A26" s="52" t="str">
        <f t="shared" si="13"/>
        <v>1</v>
      </c>
      <c r="B26" s="5">
        <f t="shared" si="14"/>
        <v>25</v>
      </c>
      <c r="C26" s="5" t="str">
        <f t="shared" si="15"/>
        <v>125</v>
      </c>
      <c r="D26" s="10">
        <v>8449</v>
      </c>
      <c r="E26" s="8" t="s">
        <v>1</v>
      </c>
      <c r="F26" s="5" t="s">
        <v>106</v>
      </c>
      <c r="G26" s="12" t="s">
        <v>18</v>
      </c>
      <c r="H26" s="8">
        <v>2</v>
      </c>
      <c r="I26" s="8">
        <v>0</v>
      </c>
      <c r="K26" s="11"/>
      <c r="L26" s="7" t="s">
        <v>198</v>
      </c>
      <c r="N26" s="5">
        <f>ROWS($2:26)</f>
        <v>25</v>
      </c>
      <c r="O26" s="5">
        <f>COUNTIF($G$2:$G26,O$1)</f>
        <v>10</v>
      </c>
      <c r="P26" s="5">
        <f>COUNTIF($G$2:$G26,P$1)</f>
        <v>7</v>
      </c>
      <c r="Q26" s="5">
        <f>COUNTIF($G$2:$G26,Q$1)</f>
        <v>8</v>
      </c>
      <c r="R26" s="5">
        <f>SUM(H$2:H26)</f>
        <v>40</v>
      </c>
      <c r="S26" s="5">
        <f>SUM(I$2:I26)</f>
        <v>33</v>
      </c>
      <c r="T26" s="5">
        <f t="shared" si="11"/>
        <v>27</v>
      </c>
      <c r="BG26" s="4">
        <f t="shared" si="0"/>
        <v>1</v>
      </c>
      <c r="BH26" s="4">
        <f t="shared" si="1"/>
        <v>1</v>
      </c>
      <c r="BI26" s="4">
        <f t="shared" si="2"/>
        <v>0</v>
      </c>
      <c r="BJ26" s="4">
        <f t="shared" si="3"/>
        <v>0</v>
      </c>
      <c r="BK26" s="4">
        <f t="shared" si="4"/>
        <v>0</v>
      </c>
      <c r="BL26" s="4">
        <f t="shared" si="5"/>
        <v>0</v>
      </c>
      <c r="BM26" s="4">
        <f t="shared" si="6"/>
        <v>1</v>
      </c>
      <c r="BN26" s="4">
        <f t="shared" si="7"/>
        <v>1</v>
      </c>
      <c r="BO26" s="4">
        <f t="shared" si="8"/>
        <v>0</v>
      </c>
      <c r="BP26" s="4">
        <f t="shared" si="9"/>
        <v>0</v>
      </c>
    </row>
    <row r="27" spans="1:68" hidden="1" x14ac:dyDescent="0.15">
      <c r="A27" s="52" t="str">
        <f t="shared" si="13"/>
        <v>1</v>
      </c>
      <c r="B27" s="5">
        <f t="shared" si="14"/>
        <v>26</v>
      </c>
      <c r="C27" s="5" t="str">
        <f t="shared" si="15"/>
        <v>126</v>
      </c>
      <c r="D27" s="10">
        <v>8452</v>
      </c>
      <c r="E27" s="8" t="s">
        <v>1</v>
      </c>
      <c r="F27" s="5" t="s">
        <v>134</v>
      </c>
      <c r="G27" s="12" t="s">
        <v>20</v>
      </c>
      <c r="H27" s="8">
        <v>0</v>
      </c>
      <c r="I27" s="8">
        <v>2</v>
      </c>
      <c r="K27" s="11"/>
      <c r="N27" s="5">
        <f>ROWS($2:27)</f>
        <v>26</v>
      </c>
      <c r="O27" s="5">
        <f>COUNTIF($G$2:$G27,O$1)</f>
        <v>10</v>
      </c>
      <c r="P27" s="5">
        <f>COUNTIF($G$2:$G27,P$1)</f>
        <v>7</v>
      </c>
      <c r="Q27" s="5">
        <f>COUNTIF($G$2:$G27,Q$1)</f>
        <v>9</v>
      </c>
      <c r="R27" s="5">
        <f>SUM(H$2:H27)</f>
        <v>40</v>
      </c>
      <c r="S27" s="5">
        <f>SUM(I$2:I27)</f>
        <v>35</v>
      </c>
      <c r="T27" s="5">
        <f t="shared" si="11"/>
        <v>27</v>
      </c>
      <c r="BG27" s="4">
        <f t="shared" si="0"/>
        <v>0</v>
      </c>
      <c r="BH27" s="4">
        <f t="shared" si="1"/>
        <v>0</v>
      </c>
      <c r="BI27" s="4">
        <f t="shared" si="2"/>
        <v>0</v>
      </c>
      <c r="BJ27" s="4">
        <f t="shared" si="3"/>
        <v>0</v>
      </c>
      <c r="BK27" s="4">
        <f t="shared" si="4"/>
        <v>1</v>
      </c>
      <c r="BL27" s="4">
        <f t="shared" si="5"/>
        <v>1</v>
      </c>
      <c r="BM27" s="4">
        <f t="shared" si="6"/>
        <v>0</v>
      </c>
      <c r="BN27" s="4">
        <f t="shared" si="7"/>
        <v>0</v>
      </c>
      <c r="BO27" s="4">
        <f t="shared" si="8"/>
        <v>1</v>
      </c>
      <c r="BP27" s="4">
        <f t="shared" si="9"/>
        <v>1</v>
      </c>
    </row>
    <row r="28" spans="1:68" hidden="1" x14ac:dyDescent="0.15">
      <c r="A28" s="52" t="str">
        <f t="shared" si="13"/>
        <v>1</v>
      </c>
      <c r="B28" s="5">
        <f t="shared" si="14"/>
        <v>27</v>
      </c>
      <c r="C28" s="5" t="str">
        <f t="shared" si="15"/>
        <v>127</v>
      </c>
      <c r="D28" s="10">
        <v>8463</v>
      </c>
      <c r="E28" s="8" t="s">
        <v>22</v>
      </c>
      <c r="F28" s="5" t="s">
        <v>135</v>
      </c>
      <c r="G28" s="12" t="s">
        <v>19</v>
      </c>
      <c r="H28" s="8">
        <v>2</v>
      </c>
      <c r="I28" s="8">
        <v>2</v>
      </c>
      <c r="K28" s="11"/>
      <c r="L28" s="7" t="s">
        <v>199</v>
      </c>
      <c r="N28" s="5">
        <f>ROWS($2:28)</f>
        <v>27</v>
      </c>
      <c r="O28" s="5">
        <f>COUNTIF($G$2:$G28,O$1)</f>
        <v>10</v>
      </c>
      <c r="P28" s="5">
        <f>COUNTIF($G$2:$G28,P$1)</f>
        <v>8</v>
      </c>
      <c r="Q28" s="5">
        <f>COUNTIF($G$2:$G28,Q$1)</f>
        <v>9</v>
      </c>
      <c r="R28" s="5">
        <f>SUM(H$2:H28)</f>
        <v>42</v>
      </c>
      <c r="S28" s="5">
        <f>SUM(I$2:I28)</f>
        <v>37</v>
      </c>
      <c r="T28" s="5">
        <f t="shared" si="11"/>
        <v>28</v>
      </c>
      <c r="BG28" s="4">
        <f t="shared" si="0"/>
        <v>0</v>
      </c>
      <c r="BH28" s="4">
        <f t="shared" si="1"/>
        <v>0</v>
      </c>
      <c r="BI28" s="4">
        <f t="shared" si="2"/>
        <v>1</v>
      </c>
      <c r="BJ28" s="4">
        <f t="shared" si="3"/>
        <v>1</v>
      </c>
      <c r="BK28" s="4">
        <f t="shared" si="4"/>
        <v>0</v>
      </c>
      <c r="BL28" s="4">
        <f t="shared" si="5"/>
        <v>0</v>
      </c>
      <c r="BM28" s="4">
        <f t="shared" si="6"/>
        <v>1</v>
      </c>
      <c r="BN28" s="4">
        <f t="shared" si="7"/>
        <v>1</v>
      </c>
      <c r="BO28" s="4">
        <f t="shared" si="8"/>
        <v>1</v>
      </c>
      <c r="BP28" s="4">
        <f t="shared" si="9"/>
        <v>2</v>
      </c>
    </row>
    <row r="29" spans="1:68" hidden="1" x14ac:dyDescent="0.15">
      <c r="A29" s="52" t="str">
        <f t="shared" si="13"/>
        <v>1</v>
      </c>
      <c r="B29" s="5">
        <f t="shared" si="14"/>
        <v>28</v>
      </c>
      <c r="C29" s="5" t="str">
        <f t="shared" si="15"/>
        <v>128</v>
      </c>
      <c r="D29" s="10">
        <v>8474</v>
      </c>
      <c r="E29" s="8" t="s">
        <v>22</v>
      </c>
      <c r="F29" s="5" t="s">
        <v>147</v>
      </c>
      <c r="G29" s="12" t="s">
        <v>18</v>
      </c>
      <c r="H29" s="8">
        <v>4</v>
      </c>
      <c r="I29" s="8">
        <v>2</v>
      </c>
      <c r="K29" s="11"/>
      <c r="L29" s="7" t="s">
        <v>200</v>
      </c>
      <c r="N29" s="5">
        <f>ROWS($2:29)</f>
        <v>28</v>
      </c>
      <c r="O29" s="5">
        <f>COUNTIF($G$2:$G29,O$1)</f>
        <v>11</v>
      </c>
      <c r="P29" s="5">
        <f>COUNTIF($G$2:$G29,P$1)</f>
        <v>8</v>
      </c>
      <c r="Q29" s="5">
        <f>COUNTIF($G$2:$G29,Q$1)</f>
        <v>9</v>
      </c>
      <c r="R29" s="5">
        <f>SUM(H$2:H29)</f>
        <v>46</v>
      </c>
      <c r="S29" s="5">
        <f>SUM(I$2:I29)</f>
        <v>39</v>
      </c>
      <c r="T29" s="5">
        <f t="shared" si="11"/>
        <v>30</v>
      </c>
      <c r="BG29" s="4">
        <f t="shared" si="0"/>
        <v>1</v>
      </c>
      <c r="BH29" s="4">
        <f t="shared" si="1"/>
        <v>1</v>
      </c>
      <c r="BI29" s="4">
        <f t="shared" si="2"/>
        <v>0</v>
      </c>
      <c r="BJ29" s="4">
        <f t="shared" si="3"/>
        <v>0</v>
      </c>
      <c r="BK29" s="4">
        <f t="shared" si="4"/>
        <v>0</v>
      </c>
      <c r="BL29" s="4">
        <f t="shared" si="5"/>
        <v>0</v>
      </c>
      <c r="BM29" s="4">
        <f t="shared" si="6"/>
        <v>1</v>
      </c>
      <c r="BN29" s="4">
        <f t="shared" si="7"/>
        <v>2</v>
      </c>
      <c r="BO29" s="4">
        <f t="shared" si="8"/>
        <v>0</v>
      </c>
      <c r="BP29" s="4">
        <f t="shared" si="9"/>
        <v>0</v>
      </c>
    </row>
    <row r="30" spans="1:68" hidden="1" x14ac:dyDescent="0.15">
      <c r="A30" s="52" t="str">
        <f t="shared" si="13"/>
        <v>1</v>
      </c>
      <c r="B30" s="5">
        <f t="shared" si="14"/>
        <v>29</v>
      </c>
      <c r="C30" s="5" t="str">
        <f t="shared" si="15"/>
        <v>129</v>
      </c>
      <c r="D30" s="10">
        <v>8484</v>
      </c>
      <c r="E30" s="8" t="s">
        <v>22</v>
      </c>
      <c r="F30" s="5" t="s">
        <v>148</v>
      </c>
      <c r="G30" s="12" t="s">
        <v>19</v>
      </c>
      <c r="H30" s="8">
        <v>0</v>
      </c>
      <c r="I30" s="8">
        <v>0</v>
      </c>
      <c r="K30" s="11"/>
      <c r="N30" s="5">
        <f>ROWS($2:30)</f>
        <v>29</v>
      </c>
      <c r="O30" s="5">
        <f>COUNTIF($G$2:$G30,O$1)</f>
        <v>11</v>
      </c>
      <c r="P30" s="5">
        <f>COUNTIF($G$2:$G30,P$1)</f>
        <v>9</v>
      </c>
      <c r="Q30" s="5">
        <f>COUNTIF($G$2:$G30,Q$1)</f>
        <v>9</v>
      </c>
      <c r="R30" s="5">
        <f>SUM(H$2:H30)</f>
        <v>46</v>
      </c>
      <c r="S30" s="5">
        <f>SUM(I$2:I30)</f>
        <v>39</v>
      </c>
      <c r="T30" s="5">
        <f t="shared" si="11"/>
        <v>31</v>
      </c>
      <c r="BG30" s="4">
        <f t="shared" si="0"/>
        <v>0</v>
      </c>
      <c r="BH30" s="4">
        <f t="shared" si="1"/>
        <v>0</v>
      </c>
      <c r="BI30" s="4">
        <f t="shared" si="2"/>
        <v>1</v>
      </c>
      <c r="BJ30" s="4">
        <f t="shared" si="3"/>
        <v>1</v>
      </c>
      <c r="BK30" s="4">
        <f t="shared" si="4"/>
        <v>0</v>
      </c>
      <c r="BL30" s="4">
        <f t="shared" si="5"/>
        <v>0</v>
      </c>
      <c r="BM30" s="4">
        <f t="shared" si="6"/>
        <v>1</v>
      </c>
      <c r="BN30" s="4">
        <f t="shared" si="7"/>
        <v>3</v>
      </c>
      <c r="BO30" s="4">
        <f t="shared" si="8"/>
        <v>1</v>
      </c>
      <c r="BP30" s="4">
        <f t="shared" si="9"/>
        <v>1</v>
      </c>
    </row>
    <row r="31" spans="1:68" hidden="1" x14ac:dyDescent="0.15">
      <c r="A31" s="52" t="str">
        <f t="shared" si="13"/>
        <v>1</v>
      </c>
      <c r="B31" s="5">
        <f t="shared" si="14"/>
        <v>30</v>
      </c>
      <c r="C31" s="5" t="str">
        <f t="shared" si="15"/>
        <v>130</v>
      </c>
      <c r="D31" s="10">
        <v>8490</v>
      </c>
      <c r="E31" s="8" t="s">
        <v>22</v>
      </c>
      <c r="F31" s="5" t="s">
        <v>152</v>
      </c>
      <c r="G31" s="12" t="s">
        <v>20</v>
      </c>
      <c r="H31" s="8">
        <v>1</v>
      </c>
      <c r="I31" s="8">
        <v>3</v>
      </c>
      <c r="K31" s="11"/>
      <c r="L31" s="7" t="s">
        <v>201</v>
      </c>
      <c r="N31" s="5">
        <f>ROWS($2:31)</f>
        <v>30</v>
      </c>
      <c r="O31" s="5">
        <f>COUNTIF($G$2:$G31,O$1)</f>
        <v>11</v>
      </c>
      <c r="P31" s="5">
        <f>COUNTIF($G$2:$G31,P$1)</f>
        <v>9</v>
      </c>
      <c r="Q31" s="5">
        <f>COUNTIF($G$2:$G31,Q$1)</f>
        <v>10</v>
      </c>
      <c r="R31" s="5">
        <f>SUM(H$2:H31)</f>
        <v>47</v>
      </c>
      <c r="S31" s="5">
        <f>SUM(I$2:I31)</f>
        <v>42</v>
      </c>
      <c r="T31" s="5">
        <f t="shared" si="11"/>
        <v>31</v>
      </c>
      <c r="BG31" s="4">
        <f t="shared" si="0"/>
        <v>0</v>
      </c>
      <c r="BH31" s="4">
        <f t="shared" si="1"/>
        <v>0</v>
      </c>
      <c r="BI31" s="4">
        <f t="shared" si="2"/>
        <v>0</v>
      </c>
      <c r="BJ31" s="4">
        <f t="shared" si="3"/>
        <v>0</v>
      </c>
      <c r="BK31" s="4">
        <f t="shared" si="4"/>
        <v>1</v>
      </c>
      <c r="BL31" s="4">
        <f t="shared" si="5"/>
        <v>1</v>
      </c>
      <c r="BM31" s="4">
        <f t="shared" si="6"/>
        <v>0</v>
      </c>
      <c r="BN31" s="4">
        <f t="shared" si="7"/>
        <v>0</v>
      </c>
      <c r="BO31" s="4">
        <f t="shared" si="8"/>
        <v>1</v>
      </c>
      <c r="BP31" s="4">
        <f t="shared" si="9"/>
        <v>2</v>
      </c>
    </row>
    <row r="32" spans="1:68" hidden="1" x14ac:dyDescent="0.15">
      <c r="A32" s="52" t="str">
        <f t="shared" si="13"/>
        <v>1</v>
      </c>
      <c r="B32" s="5">
        <f t="shared" si="14"/>
        <v>31</v>
      </c>
      <c r="C32" s="5" t="str">
        <f t="shared" si="15"/>
        <v>131</v>
      </c>
      <c r="D32" s="10">
        <v>8491</v>
      </c>
      <c r="E32" s="8" t="s">
        <v>22</v>
      </c>
      <c r="F32" s="5" t="s">
        <v>146</v>
      </c>
      <c r="G32" s="12" t="s">
        <v>20</v>
      </c>
      <c r="H32" s="8">
        <v>0</v>
      </c>
      <c r="I32" s="8">
        <v>2</v>
      </c>
      <c r="K32" s="11"/>
      <c r="N32" s="5">
        <f>ROWS($2:32)</f>
        <v>31</v>
      </c>
      <c r="O32" s="5">
        <f>COUNTIF($G$2:$G32,O$1)</f>
        <v>11</v>
      </c>
      <c r="P32" s="5">
        <f>COUNTIF($G$2:$G32,P$1)</f>
        <v>9</v>
      </c>
      <c r="Q32" s="5">
        <f>COUNTIF($G$2:$G32,Q$1)</f>
        <v>11</v>
      </c>
      <c r="R32" s="5">
        <f>SUM(H$2:H32)</f>
        <v>47</v>
      </c>
      <c r="S32" s="5">
        <f>SUM(I$2:I32)</f>
        <v>44</v>
      </c>
      <c r="T32" s="5">
        <f t="shared" si="11"/>
        <v>31</v>
      </c>
      <c r="BG32" s="4">
        <f t="shared" si="0"/>
        <v>0</v>
      </c>
      <c r="BH32" s="4">
        <f t="shared" si="1"/>
        <v>0</v>
      </c>
      <c r="BI32" s="4">
        <f t="shared" si="2"/>
        <v>0</v>
      </c>
      <c r="BJ32" s="4">
        <f t="shared" si="3"/>
        <v>0</v>
      </c>
      <c r="BK32" s="4">
        <f t="shared" si="4"/>
        <v>1</v>
      </c>
      <c r="BL32" s="4">
        <f t="shared" si="5"/>
        <v>2</v>
      </c>
      <c r="BM32" s="4">
        <f t="shared" si="6"/>
        <v>0</v>
      </c>
      <c r="BN32" s="4">
        <f t="shared" si="7"/>
        <v>0</v>
      </c>
      <c r="BO32" s="4">
        <f t="shared" si="8"/>
        <v>1</v>
      </c>
      <c r="BP32" s="4">
        <f t="shared" si="9"/>
        <v>3</v>
      </c>
    </row>
    <row r="33" spans="1:68" hidden="1" x14ac:dyDescent="0.15">
      <c r="A33" s="52" t="str">
        <f t="shared" si="13"/>
        <v>1</v>
      </c>
      <c r="B33" s="5">
        <f t="shared" si="14"/>
        <v>32</v>
      </c>
      <c r="C33" s="5" t="str">
        <f t="shared" si="15"/>
        <v>132</v>
      </c>
      <c r="D33" s="10">
        <v>8493</v>
      </c>
      <c r="E33" s="8" t="s">
        <v>1</v>
      </c>
      <c r="F33" s="5" t="s">
        <v>142</v>
      </c>
      <c r="G33" s="12" t="s">
        <v>20</v>
      </c>
      <c r="H33" s="8">
        <v>0</v>
      </c>
      <c r="I33" s="8">
        <v>1</v>
      </c>
      <c r="K33" s="11"/>
      <c r="N33" s="5">
        <f>ROWS($2:33)</f>
        <v>32</v>
      </c>
      <c r="O33" s="5">
        <f>COUNTIF($G$2:$G33,O$1)</f>
        <v>11</v>
      </c>
      <c r="P33" s="5">
        <f>COUNTIF($G$2:$G33,P$1)</f>
        <v>9</v>
      </c>
      <c r="Q33" s="5">
        <f>COUNTIF($G$2:$G33,Q$1)</f>
        <v>12</v>
      </c>
      <c r="R33" s="5">
        <f>SUM(H$2:H33)</f>
        <v>47</v>
      </c>
      <c r="S33" s="5">
        <f>SUM(I$2:I33)</f>
        <v>45</v>
      </c>
      <c r="T33" s="5">
        <f t="shared" si="11"/>
        <v>31</v>
      </c>
      <c r="BG33" s="4">
        <f t="shared" si="0"/>
        <v>0</v>
      </c>
      <c r="BH33" s="4">
        <f t="shared" si="1"/>
        <v>0</v>
      </c>
      <c r="BI33" s="4">
        <f t="shared" si="2"/>
        <v>0</v>
      </c>
      <c r="BJ33" s="4">
        <f t="shared" si="3"/>
        <v>0</v>
      </c>
      <c r="BK33" s="4">
        <f t="shared" si="4"/>
        <v>1</v>
      </c>
      <c r="BL33" s="4">
        <f t="shared" si="5"/>
        <v>3</v>
      </c>
      <c r="BM33" s="4">
        <f t="shared" si="6"/>
        <v>0</v>
      </c>
      <c r="BN33" s="4">
        <f t="shared" si="7"/>
        <v>0</v>
      </c>
      <c r="BO33" s="4">
        <f t="shared" si="8"/>
        <v>1</v>
      </c>
      <c r="BP33" s="4">
        <f t="shared" si="9"/>
        <v>4</v>
      </c>
    </row>
    <row r="34" spans="1:68" hidden="1" x14ac:dyDescent="0.15">
      <c r="A34" s="52" t="str">
        <f t="shared" si="13"/>
        <v>1</v>
      </c>
      <c r="B34" s="5">
        <f t="shared" si="14"/>
        <v>33</v>
      </c>
      <c r="C34" s="5" t="str">
        <f t="shared" si="15"/>
        <v>133</v>
      </c>
      <c r="D34" s="10">
        <v>8494</v>
      </c>
      <c r="E34" s="8" t="s">
        <v>22</v>
      </c>
      <c r="F34" s="5" t="s">
        <v>45</v>
      </c>
      <c r="G34" s="12" t="s">
        <v>20</v>
      </c>
      <c r="H34" s="8">
        <v>0</v>
      </c>
      <c r="I34" s="8">
        <v>2</v>
      </c>
      <c r="K34" s="11"/>
      <c r="N34" s="5">
        <f>ROWS($2:34)</f>
        <v>33</v>
      </c>
      <c r="O34" s="5">
        <f>COUNTIF($G$2:$G34,O$1)</f>
        <v>11</v>
      </c>
      <c r="P34" s="5">
        <f>COUNTIF($G$2:$G34,P$1)</f>
        <v>9</v>
      </c>
      <c r="Q34" s="5">
        <f>COUNTIF($G$2:$G34,Q$1)</f>
        <v>13</v>
      </c>
      <c r="R34" s="5">
        <f>SUM(H$2:H34)</f>
        <v>47</v>
      </c>
      <c r="S34" s="5">
        <f>SUM(I$2:I34)</f>
        <v>47</v>
      </c>
      <c r="T34" s="5">
        <f t="shared" si="11"/>
        <v>31</v>
      </c>
      <c r="BG34" s="4">
        <f t="shared" si="0"/>
        <v>0</v>
      </c>
      <c r="BH34" s="4">
        <f t="shared" si="1"/>
        <v>0</v>
      </c>
      <c r="BI34" s="4">
        <f t="shared" si="2"/>
        <v>0</v>
      </c>
      <c r="BJ34" s="4">
        <f t="shared" si="3"/>
        <v>0</v>
      </c>
      <c r="BK34" s="4">
        <f t="shared" si="4"/>
        <v>1</v>
      </c>
      <c r="BL34" s="4">
        <f t="shared" si="5"/>
        <v>4</v>
      </c>
      <c r="BM34" s="4">
        <f t="shared" si="6"/>
        <v>0</v>
      </c>
      <c r="BN34" s="4">
        <f t="shared" si="7"/>
        <v>0</v>
      </c>
      <c r="BO34" s="4">
        <f t="shared" si="8"/>
        <v>1</v>
      </c>
      <c r="BP34" s="4">
        <f t="shared" si="9"/>
        <v>5</v>
      </c>
    </row>
    <row r="35" spans="1:68" hidden="1" x14ac:dyDescent="0.15">
      <c r="A35" s="52" t="str">
        <f t="shared" si="13"/>
        <v>1</v>
      </c>
      <c r="B35" s="5">
        <f t="shared" si="14"/>
        <v>34</v>
      </c>
      <c r="C35" s="5" t="str">
        <f t="shared" si="15"/>
        <v>134</v>
      </c>
      <c r="D35" s="10">
        <v>8498</v>
      </c>
      <c r="E35" s="8" t="s">
        <v>1</v>
      </c>
      <c r="F35" s="5" t="s">
        <v>138</v>
      </c>
      <c r="G35" s="12" t="s">
        <v>20</v>
      </c>
      <c r="H35" s="8">
        <v>1</v>
      </c>
      <c r="I35" s="8">
        <v>2</v>
      </c>
      <c r="K35" s="11"/>
      <c r="L35" s="7" t="s">
        <v>46</v>
      </c>
      <c r="N35" s="5">
        <f>ROWS($2:35)</f>
        <v>34</v>
      </c>
      <c r="O35" s="5">
        <f>COUNTIF($G$2:$G35,O$1)</f>
        <v>11</v>
      </c>
      <c r="P35" s="5">
        <f>COUNTIF($G$2:$G35,P$1)</f>
        <v>9</v>
      </c>
      <c r="Q35" s="5">
        <f>COUNTIF($G$2:$G35,Q$1)</f>
        <v>14</v>
      </c>
      <c r="R35" s="5">
        <f>SUM(H$2:H35)</f>
        <v>48</v>
      </c>
      <c r="S35" s="5">
        <f>SUM(I$2:I35)</f>
        <v>49</v>
      </c>
      <c r="T35" s="5">
        <f t="shared" si="11"/>
        <v>31</v>
      </c>
      <c r="BG35" s="4">
        <f t="shared" si="0"/>
        <v>0</v>
      </c>
      <c r="BH35" s="4">
        <f t="shared" si="1"/>
        <v>0</v>
      </c>
      <c r="BI35" s="4">
        <f t="shared" si="2"/>
        <v>0</v>
      </c>
      <c r="BJ35" s="4">
        <f t="shared" si="3"/>
        <v>0</v>
      </c>
      <c r="BK35" s="4">
        <f t="shared" si="4"/>
        <v>1</v>
      </c>
      <c r="BL35" s="4">
        <f t="shared" si="5"/>
        <v>5</v>
      </c>
      <c r="BM35" s="4">
        <f t="shared" si="6"/>
        <v>0</v>
      </c>
      <c r="BN35" s="4">
        <f t="shared" si="7"/>
        <v>0</v>
      </c>
      <c r="BO35" s="4">
        <f t="shared" si="8"/>
        <v>1</v>
      </c>
      <c r="BP35" s="4">
        <f t="shared" si="9"/>
        <v>6</v>
      </c>
    </row>
    <row r="36" spans="1:68" hidden="1" x14ac:dyDescent="0.15">
      <c r="A36" s="52" t="str">
        <f t="shared" si="13"/>
        <v>1</v>
      </c>
      <c r="B36" s="5">
        <f t="shared" si="14"/>
        <v>35</v>
      </c>
      <c r="C36" s="5" t="str">
        <f t="shared" si="15"/>
        <v>135</v>
      </c>
      <c r="D36" s="10">
        <v>8502</v>
      </c>
      <c r="E36" s="8" t="s">
        <v>1</v>
      </c>
      <c r="F36" s="5" t="s">
        <v>139</v>
      </c>
      <c r="G36" s="12" t="s">
        <v>19</v>
      </c>
      <c r="H36" s="8">
        <v>2</v>
      </c>
      <c r="I36" s="8">
        <v>2</v>
      </c>
      <c r="K36" s="11"/>
      <c r="L36" s="7" t="s">
        <v>202</v>
      </c>
      <c r="N36" s="5">
        <f>ROWS($2:36)</f>
        <v>35</v>
      </c>
      <c r="O36" s="5">
        <f>COUNTIF($G$2:$G36,O$1)</f>
        <v>11</v>
      </c>
      <c r="P36" s="5">
        <f>COUNTIF($G$2:$G36,P$1)</f>
        <v>10</v>
      </c>
      <c r="Q36" s="5">
        <f>COUNTIF($G$2:$G36,Q$1)</f>
        <v>14</v>
      </c>
      <c r="R36" s="5">
        <f>SUM(H$2:H36)</f>
        <v>50</v>
      </c>
      <c r="S36" s="5">
        <f>SUM(I$2:I36)</f>
        <v>51</v>
      </c>
      <c r="T36" s="5">
        <f t="shared" si="11"/>
        <v>32</v>
      </c>
      <c r="BG36" s="4">
        <f t="shared" si="0"/>
        <v>0</v>
      </c>
      <c r="BH36" s="4">
        <f t="shared" si="1"/>
        <v>0</v>
      </c>
      <c r="BI36" s="4">
        <f t="shared" si="2"/>
        <v>1</v>
      </c>
      <c r="BJ36" s="4">
        <f t="shared" si="3"/>
        <v>1</v>
      </c>
      <c r="BK36" s="4">
        <f t="shared" si="4"/>
        <v>0</v>
      </c>
      <c r="BL36" s="4">
        <f t="shared" si="5"/>
        <v>0</v>
      </c>
      <c r="BM36" s="4">
        <f t="shared" si="6"/>
        <v>1</v>
      </c>
      <c r="BN36" s="4">
        <f t="shared" si="7"/>
        <v>1</v>
      </c>
      <c r="BO36" s="4">
        <f t="shared" si="8"/>
        <v>1</v>
      </c>
      <c r="BP36" s="4">
        <f t="shared" si="9"/>
        <v>7</v>
      </c>
    </row>
    <row r="37" spans="1:68" hidden="1" x14ac:dyDescent="0.15">
      <c r="A37" s="52" t="str">
        <f t="shared" si="13"/>
        <v>1</v>
      </c>
      <c r="B37" s="5">
        <f t="shared" si="14"/>
        <v>36</v>
      </c>
      <c r="C37" s="5" t="str">
        <f t="shared" si="15"/>
        <v>136</v>
      </c>
      <c r="D37" s="10">
        <v>8505</v>
      </c>
      <c r="E37" s="8" t="s">
        <v>22</v>
      </c>
      <c r="F37" s="5" t="s">
        <v>140</v>
      </c>
      <c r="G37" s="12" t="s">
        <v>20</v>
      </c>
      <c r="H37" s="8">
        <v>0</v>
      </c>
      <c r="I37" s="8">
        <v>2</v>
      </c>
      <c r="K37" s="11"/>
      <c r="N37" s="5">
        <f>ROWS($2:37)</f>
        <v>36</v>
      </c>
      <c r="O37" s="5">
        <f>COUNTIF($G$2:$G37,O$1)</f>
        <v>11</v>
      </c>
      <c r="P37" s="5">
        <f>COUNTIF($G$2:$G37,P$1)</f>
        <v>10</v>
      </c>
      <c r="Q37" s="5">
        <f>COUNTIF($G$2:$G37,Q$1)</f>
        <v>15</v>
      </c>
      <c r="R37" s="5">
        <f>SUM(H$2:H37)</f>
        <v>50</v>
      </c>
      <c r="S37" s="5">
        <f>SUM(I$2:I37)</f>
        <v>53</v>
      </c>
      <c r="T37" s="5">
        <f t="shared" si="11"/>
        <v>32</v>
      </c>
      <c r="BG37" s="4">
        <f t="shared" si="0"/>
        <v>0</v>
      </c>
      <c r="BH37" s="4">
        <f t="shared" si="1"/>
        <v>0</v>
      </c>
      <c r="BI37" s="4">
        <f t="shared" si="2"/>
        <v>0</v>
      </c>
      <c r="BJ37" s="4">
        <f t="shared" si="3"/>
        <v>0</v>
      </c>
      <c r="BK37" s="4">
        <f t="shared" si="4"/>
        <v>1</v>
      </c>
      <c r="BL37" s="4">
        <f t="shared" si="5"/>
        <v>1</v>
      </c>
      <c r="BM37" s="4">
        <f t="shared" si="6"/>
        <v>0</v>
      </c>
      <c r="BN37" s="4">
        <f t="shared" si="7"/>
        <v>0</v>
      </c>
      <c r="BO37" s="4">
        <f t="shared" si="8"/>
        <v>1</v>
      </c>
      <c r="BP37" s="4">
        <f t="shared" si="9"/>
        <v>8</v>
      </c>
    </row>
    <row r="38" spans="1:68" hidden="1" x14ac:dyDescent="0.15">
      <c r="A38" s="52" t="str">
        <f t="shared" si="13"/>
        <v>1</v>
      </c>
      <c r="B38" s="5">
        <f t="shared" si="14"/>
        <v>37</v>
      </c>
      <c r="C38" s="5" t="str">
        <f t="shared" si="15"/>
        <v>137</v>
      </c>
      <c r="D38" s="10">
        <v>8509</v>
      </c>
      <c r="E38" s="8" t="s">
        <v>1</v>
      </c>
      <c r="F38" s="5" t="s">
        <v>144</v>
      </c>
      <c r="G38" s="12" t="s">
        <v>19</v>
      </c>
      <c r="H38" s="8">
        <v>0</v>
      </c>
      <c r="I38" s="8">
        <v>0</v>
      </c>
      <c r="K38" s="11"/>
      <c r="N38" s="5">
        <f>ROWS($2:38)</f>
        <v>37</v>
      </c>
      <c r="O38" s="5">
        <f>COUNTIF($G$2:$G38,O$1)</f>
        <v>11</v>
      </c>
      <c r="P38" s="5">
        <f>COUNTIF($G$2:$G38,P$1)</f>
        <v>11</v>
      </c>
      <c r="Q38" s="5">
        <f>COUNTIF($G$2:$G38,Q$1)</f>
        <v>15</v>
      </c>
      <c r="R38" s="5">
        <f>SUM(H$2:H38)</f>
        <v>50</v>
      </c>
      <c r="S38" s="5">
        <f>SUM(I$2:I38)</f>
        <v>53</v>
      </c>
      <c r="T38" s="5">
        <f t="shared" si="11"/>
        <v>33</v>
      </c>
      <c r="BG38" s="4">
        <f t="shared" si="0"/>
        <v>0</v>
      </c>
      <c r="BH38" s="4">
        <f t="shared" si="1"/>
        <v>0</v>
      </c>
      <c r="BI38" s="4">
        <f t="shared" si="2"/>
        <v>1</v>
      </c>
      <c r="BJ38" s="4">
        <f t="shared" si="3"/>
        <v>1</v>
      </c>
      <c r="BK38" s="4">
        <f t="shared" si="4"/>
        <v>0</v>
      </c>
      <c r="BL38" s="4">
        <f t="shared" si="5"/>
        <v>0</v>
      </c>
      <c r="BM38" s="4">
        <f t="shared" si="6"/>
        <v>1</v>
      </c>
      <c r="BN38" s="4">
        <f t="shared" si="7"/>
        <v>1</v>
      </c>
      <c r="BO38" s="4">
        <f t="shared" si="8"/>
        <v>1</v>
      </c>
      <c r="BP38" s="4">
        <f t="shared" si="9"/>
        <v>9</v>
      </c>
    </row>
    <row r="39" spans="1:68" hidden="1" x14ac:dyDescent="0.15">
      <c r="A39" s="52" t="str">
        <f t="shared" si="13"/>
        <v>1</v>
      </c>
      <c r="B39" s="5">
        <f t="shared" si="14"/>
        <v>38</v>
      </c>
      <c r="C39" s="5" t="str">
        <f t="shared" si="15"/>
        <v>138</v>
      </c>
      <c r="D39" s="10">
        <v>8510</v>
      </c>
      <c r="E39" s="8" t="s">
        <v>22</v>
      </c>
      <c r="F39" s="5" t="s">
        <v>3</v>
      </c>
      <c r="G39" s="12" t="s">
        <v>20</v>
      </c>
      <c r="H39" s="8">
        <v>0</v>
      </c>
      <c r="I39" s="8">
        <v>3</v>
      </c>
      <c r="K39" s="11"/>
      <c r="N39" s="5">
        <f>ROWS($2:39)</f>
        <v>38</v>
      </c>
      <c r="O39" s="5">
        <f>COUNTIF($G$2:$G39,O$1)</f>
        <v>11</v>
      </c>
      <c r="P39" s="5">
        <f>COUNTIF($G$2:$G39,P$1)</f>
        <v>11</v>
      </c>
      <c r="Q39" s="5">
        <f>COUNTIF($G$2:$G39,Q$1)</f>
        <v>16</v>
      </c>
      <c r="R39" s="5">
        <f>SUM(H$2:H39)</f>
        <v>50</v>
      </c>
      <c r="S39" s="5">
        <f>SUM(I$2:I39)</f>
        <v>56</v>
      </c>
      <c r="T39" s="5">
        <f t="shared" si="11"/>
        <v>33</v>
      </c>
      <c r="BG39" s="4">
        <f t="shared" si="0"/>
        <v>0</v>
      </c>
      <c r="BH39" s="4">
        <f t="shared" si="1"/>
        <v>0</v>
      </c>
      <c r="BI39" s="4">
        <f t="shared" si="2"/>
        <v>0</v>
      </c>
      <c r="BJ39" s="4">
        <f t="shared" si="3"/>
        <v>0</v>
      </c>
      <c r="BK39" s="4">
        <f t="shared" si="4"/>
        <v>1</v>
      </c>
      <c r="BL39" s="4">
        <f t="shared" si="5"/>
        <v>1</v>
      </c>
      <c r="BM39" s="4">
        <f t="shared" si="6"/>
        <v>0</v>
      </c>
      <c r="BN39" s="4">
        <f t="shared" si="7"/>
        <v>0</v>
      </c>
      <c r="BO39" s="4">
        <f t="shared" si="8"/>
        <v>1</v>
      </c>
      <c r="BP39" s="4">
        <f t="shared" si="9"/>
        <v>10</v>
      </c>
    </row>
    <row r="40" spans="1:68" hidden="1" x14ac:dyDescent="0.15">
      <c r="A40" s="52" t="str">
        <f t="shared" si="13"/>
        <v>1</v>
      </c>
      <c r="B40" s="5">
        <f t="shared" si="14"/>
        <v>39</v>
      </c>
      <c r="C40" s="5" t="str">
        <f t="shared" si="15"/>
        <v>139</v>
      </c>
      <c r="D40" s="10">
        <v>8512</v>
      </c>
      <c r="E40" s="8" t="s">
        <v>1</v>
      </c>
      <c r="F40" s="5" t="s">
        <v>141</v>
      </c>
      <c r="G40" s="12" t="s">
        <v>19</v>
      </c>
      <c r="H40" s="8">
        <v>1</v>
      </c>
      <c r="I40" s="8">
        <v>1</v>
      </c>
      <c r="K40" s="11"/>
      <c r="L40" s="7" t="s">
        <v>203</v>
      </c>
      <c r="N40" s="5">
        <f>ROWS($2:40)</f>
        <v>39</v>
      </c>
      <c r="O40" s="5">
        <f>COUNTIF($G$2:$G40,O$1)</f>
        <v>11</v>
      </c>
      <c r="P40" s="5">
        <f>COUNTIF($G$2:$G40,P$1)</f>
        <v>12</v>
      </c>
      <c r="Q40" s="5">
        <f>COUNTIF($G$2:$G40,Q$1)</f>
        <v>16</v>
      </c>
      <c r="R40" s="5">
        <f>SUM(H$2:H40)</f>
        <v>51</v>
      </c>
      <c r="S40" s="5">
        <f>SUM(I$2:I40)</f>
        <v>57</v>
      </c>
      <c r="T40" s="5">
        <f t="shared" si="11"/>
        <v>34</v>
      </c>
      <c r="BG40" s="4">
        <f t="shared" si="0"/>
        <v>0</v>
      </c>
      <c r="BH40" s="4">
        <f t="shared" si="1"/>
        <v>0</v>
      </c>
      <c r="BI40" s="4">
        <f t="shared" si="2"/>
        <v>1</v>
      </c>
      <c r="BJ40" s="4">
        <f t="shared" si="3"/>
        <v>1</v>
      </c>
      <c r="BK40" s="4">
        <f t="shared" si="4"/>
        <v>0</v>
      </c>
      <c r="BL40" s="4">
        <f t="shared" si="5"/>
        <v>0</v>
      </c>
      <c r="BM40" s="4">
        <f t="shared" si="6"/>
        <v>1</v>
      </c>
      <c r="BN40" s="4">
        <f t="shared" si="7"/>
        <v>1</v>
      </c>
      <c r="BO40" s="4">
        <f t="shared" si="8"/>
        <v>1</v>
      </c>
      <c r="BP40" s="4">
        <f t="shared" si="9"/>
        <v>11</v>
      </c>
    </row>
    <row r="41" spans="1:68" hidden="1" x14ac:dyDescent="0.15">
      <c r="A41" s="52" t="str">
        <f t="shared" si="13"/>
        <v>1</v>
      </c>
      <c r="B41" s="5">
        <f t="shared" si="14"/>
        <v>40</v>
      </c>
      <c r="C41" s="5" t="str">
        <f t="shared" si="15"/>
        <v>140</v>
      </c>
      <c r="D41" s="10">
        <v>8517</v>
      </c>
      <c r="E41" s="8" t="s">
        <v>22</v>
      </c>
      <c r="F41" s="5" t="s">
        <v>145</v>
      </c>
      <c r="G41" s="12" t="s">
        <v>20</v>
      </c>
      <c r="H41" s="8">
        <v>2</v>
      </c>
      <c r="I41" s="8">
        <v>5</v>
      </c>
      <c r="K41" s="11"/>
      <c r="L41" s="7" t="s">
        <v>204</v>
      </c>
      <c r="N41" s="5">
        <f>ROWS($2:41)</f>
        <v>40</v>
      </c>
      <c r="O41" s="5">
        <f>COUNTIF($G$2:$G41,O$1)</f>
        <v>11</v>
      </c>
      <c r="P41" s="5">
        <f>COUNTIF($G$2:$G41,P$1)</f>
        <v>12</v>
      </c>
      <c r="Q41" s="5">
        <f>COUNTIF($G$2:$G41,Q$1)</f>
        <v>17</v>
      </c>
      <c r="R41" s="5">
        <f>SUM(H$2:H41)</f>
        <v>53</v>
      </c>
      <c r="S41" s="5">
        <f>SUM(I$2:I41)</f>
        <v>62</v>
      </c>
      <c r="T41" s="5">
        <f t="shared" si="11"/>
        <v>34</v>
      </c>
      <c r="BG41" s="4">
        <f t="shared" si="0"/>
        <v>0</v>
      </c>
      <c r="BH41" s="4">
        <f t="shared" si="1"/>
        <v>0</v>
      </c>
      <c r="BI41" s="4">
        <f t="shared" si="2"/>
        <v>0</v>
      </c>
      <c r="BJ41" s="4">
        <f t="shared" si="3"/>
        <v>0</v>
      </c>
      <c r="BK41" s="4">
        <f t="shared" si="4"/>
        <v>1</v>
      </c>
      <c r="BL41" s="4">
        <f t="shared" si="5"/>
        <v>1</v>
      </c>
      <c r="BM41" s="4">
        <f t="shared" si="6"/>
        <v>0</v>
      </c>
      <c r="BN41" s="4">
        <f t="shared" si="7"/>
        <v>0</v>
      </c>
      <c r="BO41" s="4">
        <f t="shared" si="8"/>
        <v>1</v>
      </c>
      <c r="BP41" s="4">
        <f t="shared" si="9"/>
        <v>12</v>
      </c>
    </row>
    <row r="42" spans="1:68" hidden="1" x14ac:dyDescent="0.15">
      <c r="A42" s="52" t="str">
        <f t="shared" si="13"/>
        <v>1</v>
      </c>
      <c r="B42" s="5">
        <f t="shared" si="14"/>
        <v>41</v>
      </c>
      <c r="C42" s="5" t="str">
        <f t="shared" si="15"/>
        <v>141</v>
      </c>
      <c r="D42" s="10">
        <v>8519</v>
      </c>
      <c r="E42" s="8" t="s">
        <v>1</v>
      </c>
      <c r="F42" s="5" t="s">
        <v>63</v>
      </c>
      <c r="G42" s="12" t="s">
        <v>20</v>
      </c>
      <c r="H42" s="8">
        <v>3</v>
      </c>
      <c r="I42" s="8">
        <v>5</v>
      </c>
      <c r="K42" s="11"/>
      <c r="L42" s="7" t="s">
        <v>205</v>
      </c>
      <c r="N42" s="5">
        <f>ROWS($2:42)</f>
        <v>41</v>
      </c>
      <c r="O42" s="5">
        <f>COUNTIF($G$2:$G42,O$1)</f>
        <v>11</v>
      </c>
      <c r="P42" s="5">
        <f>COUNTIF($G$2:$G42,P$1)</f>
        <v>12</v>
      </c>
      <c r="Q42" s="5">
        <f>COUNTIF($G$2:$G42,Q$1)</f>
        <v>18</v>
      </c>
      <c r="R42" s="5">
        <f>SUM(H$2:H42)</f>
        <v>56</v>
      </c>
      <c r="S42" s="5">
        <f>SUM(I$2:I42)</f>
        <v>67</v>
      </c>
      <c r="T42" s="5">
        <f t="shared" si="11"/>
        <v>34</v>
      </c>
      <c r="BG42" s="4">
        <f t="shared" si="0"/>
        <v>0</v>
      </c>
      <c r="BH42" s="4">
        <f t="shared" si="1"/>
        <v>0</v>
      </c>
      <c r="BI42" s="4">
        <f t="shared" si="2"/>
        <v>0</v>
      </c>
      <c r="BJ42" s="4">
        <f t="shared" si="3"/>
        <v>0</v>
      </c>
      <c r="BK42" s="4">
        <f t="shared" si="4"/>
        <v>1</v>
      </c>
      <c r="BL42" s="4">
        <f t="shared" si="5"/>
        <v>2</v>
      </c>
      <c r="BM42" s="4">
        <f t="shared" si="6"/>
        <v>0</v>
      </c>
      <c r="BN42" s="4">
        <f t="shared" si="7"/>
        <v>0</v>
      </c>
      <c r="BO42" s="4">
        <f t="shared" si="8"/>
        <v>1</v>
      </c>
      <c r="BP42" s="4">
        <f t="shared" si="9"/>
        <v>13</v>
      </c>
    </row>
    <row r="43" spans="1:68" hidden="1" x14ac:dyDescent="0.15">
      <c r="A43" s="52" t="str">
        <f t="shared" si="13"/>
        <v>1</v>
      </c>
      <c r="B43" s="5">
        <f t="shared" si="14"/>
        <v>42</v>
      </c>
      <c r="C43" s="5" t="str">
        <f t="shared" si="15"/>
        <v>142</v>
      </c>
      <c r="D43" s="10">
        <v>8526</v>
      </c>
      <c r="E43" s="8" t="s">
        <v>22</v>
      </c>
      <c r="F43" s="5" t="s">
        <v>13</v>
      </c>
      <c r="G43" s="12" t="s">
        <v>20</v>
      </c>
      <c r="H43" s="8">
        <v>0</v>
      </c>
      <c r="I43" s="8">
        <v>3</v>
      </c>
      <c r="K43" s="11"/>
      <c r="M43" s="6"/>
      <c r="N43" s="5">
        <f>ROWS($2:43)</f>
        <v>42</v>
      </c>
      <c r="O43" s="5">
        <f>COUNTIF($G$2:$G43,O$1)</f>
        <v>11</v>
      </c>
      <c r="P43" s="5">
        <f>COUNTIF($G$2:$G43,P$1)</f>
        <v>12</v>
      </c>
      <c r="Q43" s="5">
        <f>COUNTIF($G$2:$G43,Q$1)</f>
        <v>19</v>
      </c>
      <c r="R43" s="5">
        <f>SUM(H$2:H43)</f>
        <v>56</v>
      </c>
      <c r="S43" s="5">
        <f>SUM(I$2:I43)</f>
        <v>70</v>
      </c>
      <c r="T43" s="5">
        <f t="shared" si="11"/>
        <v>34</v>
      </c>
      <c r="BG43" s="4">
        <f t="shared" si="0"/>
        <v>0</v>
      </c>
      <c r="BH43" s="4">
        <f t="shared" si="1"/>
        <v>0</v>
      </c>
      <c r="BI43" s="4">
        <f t="shared" si="2"/>
        <v>0</v>
      </c>
      <c r="BJ43" s="4">
        <f t="shared" si="3"/>
        <v>0</v>
      </c>
      <c r="BK43" s="4">
        <f t="shared" si="4"/>
        <v>1</v>
      </c>
      <c r="BL43" s="4">
        <f t="shared" si="5"/>
        <v>3</v>
      </c>
      <c r="BM43" s="4">
        <f t="shared" si="6"/>
        <v>0</v>
      </c>
      <c r="BN43" s="4">
        <f t="shared" si="7"/>
        <v>0</v>
      </c>
      <c r="BO43" s="4">
        <f t="shared" si="8"/>
        <v>1</v>
      </c>
      <c r="BP43" s="4">
        <f t="shared" si="9"/>
        <v>14</v>
      </c>
    </row>
    <row r="44" spans="1:68" hidden="1" x14ac:dyDescent="0.15">
      <c r="A44" s="50"/>
      <c r="D44" s="10"/>
      <c r="K44" s="11"/>
      <c r="BG44" s="4">
        <f t="shared" si="0"/>
        <v>0</v>
      </c>
      <c r="BH44" s="4">
        <f t="shared" si="1"/>
        <v>0</v>
      </c>
      <c r="BI44" s="4">
        <f t="shared" si="2"/>
        <v>0</v>
      </c>
      <c r="BJ44" s="4">
        <f t="shared" si="3"/>
        <v>0</v>
      </c>
      <c r="BK44" s="4">
        <f t="shared" si="4"/>
        <v>0</v>
      </c>
      <c r="BL44" s="4">
        <f t="shared" si="5"/>
        <v>0</v>
      </c>
      <c r="BM44" s="4">
        <f t="shared" si="6"/>
        <v>0</v>
      </c>
      <c r="BN44" s="4">
        <f t="shared" si="7"/>
        <v>0</v>
      </c>
      <c r="BO44" s="4">
        <f t="shared" si="8"/>
        <v>0</v>
      </c>
      <c r="BP44" s="4">
        <f t="shared" si="9"/>
        <v>0</v>
      </c>
    </row>
    <row r="45" spans="1:68" hidden="1" x14ac:dyDescent="0.15">
      <c r="A45" s="50"/>
      <c r="D45" s="10"/>
      <c r="K45" s="11"/>
      <c r="BG45" s="4">
        <f t="shared" si="0"/>
        <v>0</v>
      </c>
      <c r="BH45" s="4">
        <f t="shared" si="1"/>
        <v>0</v>
      </c>
      <c r="BI45" s="4">
        <f t="shared" si="2"/>
        <v>0</v>
      </c>
      <c r="BJ45" s="4">
        <f t="shared" si="3"/>
        <v>0</v>
      </c>
      <c r="BK45" s="4">
        <f t="shared" si="4"/>
        <v>0</v>
      </c>
      <c r="BL45" s="4">
        <f t="shared" si="5"/>
        <v>0</v>
      </c>
      <c r="BM45" s="4">
        <f t="shared" si="6"/>
        <v>0</v>
      </c>
      <c r="BN45" s="4">
        <f t="shared" si="7"/>
        <v>0</v>
      </c>
      <c r="BO45" s="4">
        <f t="shared" si="8"/>
        <v>0</v>
      </c>
      <c r="BP45" s="4">
        <f t="shared" si="9"/>
        <v>0</v>
      </c>
    </row>
    <row r="46" spans="1:68" hidden="1" x14ac:dyDescent="0.15">
      <c r="A46" s="50"/>
      <c r="D46" s="10"/>
      <c r="K46" s="11"/>
      <c r="BG46" s="4">
        <f t="shared" si="0"/>
        <v>0</v>
      </c>
      <c r="BH46" s="4">
        <f t="shared" si="1"/>
        <v>0</v>
      </c>
      <c r="BI46" s="4">
        <f t="shared" si="2"/>
        <v>0</v>
      </c>
      <c r="BJ46" s="4">
        <f t="shared" si="3"/>
        <v>0</v>
      </c>
      <c r="BK46" s="4">
        <f t="shared" si="4"/>
        <v>0</v>
      </c>
      <c r="BL46" s="4">
        <f t="shared" si="5"/>
        <v>0</v>
      </c>
      <c r="BM46" s="4">
        <f t="shared" si="6"/>
        <v>0</v>
      </c>
      <c r="BN46" s="4">
        <f t="shared" si="7"/>
        <v>0</v>
      </c>
      <c r="BO46" s="4">
        <f t="shared" si="8"/>
        <v>0</v>
      </c>
      <c r="BP46" s="4">
        <f t="shared" si="9"/>
        <v>0</v>
      </c>
    </row>
    <row r="47" spans="1:68" hidden="1" x14ac:dyDescent="0.15">
      <c r="A47" s="50"/>
      <c r="D47" s="10"/>
      <c r="K47" s="11"/>
      <c r="BG47" s="4">
        <f t="shared" si="0"/>
        <v>0</v>
      </c>
      <c r="BH47" s="4">
        <f t="shared" si="1"/>
        <v>0</v>
      </c>
      <c r="BI47" s="4">
        <f t="shared" si="2"/>
        <v>0</v>
      </c>
      <c r="BJ47" s="4">
        <f t="shared" si="3"/>
        <v>0</v>
      </c>
      <c r="BK47" s="4">
        <f t="shared" si="4"/>
        <v>0</v>
      </c>
      <c r="BL47" s="4">
        <f t="shared" si="5"/>
        <v>0</v>
      </c>
      <c r="BM47" s="4">
        <f t="shared" si="6"/>
        <v>0</v>
      </c>
      <c r="BN47" s="4">
        <f t="shared" si="7"/>
        <v>0</v>
      </c>
      <c r="BO47" s="4">
        <f t="shared" si="8"/>
        <v>0</v>
      </c>
      <c r="BP47" s="4">
        <f t="shared" si="9"/>
        <v>0</v>
      </c>
    </row>
    <row r="48" spans="1:68" hidden="1" x14ac:dyDescent="0.15">
      <c r="D48" s="10"/>
      <c r="K48" s="11"/>
      <c r="BG48" s="4"/>
      <c r="BI48" s="4"/>
      <c r="BJ48" s="4"/>
      <c r="BK48" s="4"/>
      <c r="BL48" s="4"/>
      <c r="BM48" s="4"/>
      <c r="BN48" s="4"/>
      <c r="BO48" s="4"/>
      <c r="BP48" s="4"/>
    </row>
    <row r="49" spans="4:90" hidden="1" x14ac:dyDescent="0.15">
      <c r="D49" s="10"/>
      <c r="K49" s="11"/>
      <c r="BG49" s="4"/>
      <c r="BI49" s="4"/>
      <c r="BJ49" s="4"/>
      <c r="BK49" s="4"/>
      <c r="BL49" s="4"/>
      <c r="BM49" s="4"/>
      <c r="BN49" s="4"/>
      <c r="BO49" s="4"/>
      <c r="BP49" s="4"/>
    </row>
    <row r="50" spans="4:90" x14ac:dyDescent="0.15">
      <c r="BU50" s="7"/>
      <c r="BX50" s="7"/>
      <c r="CA50" s="7"/>
      <c r="CD50" s="7"/>
      <c r="CG50" s="7"/>
      <c r="CJ50" s="7"/>
      <c r="CL50" s="7"/>
    </row>
    <row r="51" spans="4:90" x14ac:dyDescent="0.15">
      <c r="BU51" s="7"/>
      <c r="BX51" s="7"/>
      <c r="CA51" s="7"/>
      <c r="CD51" s="7"/>
      <c r="CG51" s="7"/>
      <c r="CJ51" s="7"/>
      <c r="CL51" s="7"/>
    </row>
    <row r="52" spans="4:90" x14ac:dyDescent="0.15">
      <c r="G52" s="8"/>
      <c r="BU52" s="7"/>
      <c r="BX52" s="7"/>
      <c r="CA52" s="7"/>
      <c r="CD52" s="7"/>
      <c r="CG52" s="7"/>
      <c r="CJ52" s="7"/>
      <c r="CL52" s="7"/>
    </row>
    <row r="53" spans="4:90" x14ac:dyDescent="0.15">
      <c r="G53" s="8"/>
      <c r="BU53" s="7"/>
      <c r="BX53" s="7"/>
      <c r="CA53" s="7"/>
      <c r="CD53" s="7"/>
      <c r="CG53" s="7"/>
      <c r="CJ53" s="7"/>
      <c r="CL53" s="7"/>
    </row>
    <row r="54" spans="4:90" x14ac:dyDescent="0.15">
      <c r="G54" s="8" t="s">
        <v>150</v>
      </c>
      <c r="BU54" s="7"/>
      <c r="BX54" s="7"/>
      <c r="CA54" s="7"/>
      <c r="CD54" s="7"/>
      <c r="CG54" s="7"/>
      <c r="CJ54" s="7"/>
      <c r="CL54" s="7"/>
    </row>
    <row r="55" spans="4:90" x14ac:dyDescent="0.15">
      <c r="F55" s="5" t="s">
        <v>18</v>
      </c>
      <c r="G55" s="8">
        <f>COUNTIF(G$2:G$50,F55)</f>
        <v>11</v>
      </c>
      <c r="BU55" s="7"/>
      <c r="BX55" s="7"/>
      <c r="CA55" s="7"/>
      <c r="CD55" s="7"/>
      <c r="CG55" s="7"/>
      <c r="CJ55" s="7"/>
      <c r="CL55" s="7"/>
    </row>
    <row r="56" spans="4:90" x14ac:dyDescent="0.15">
      <c r="F56" s="5" t="s">
        <v>19</v>
      </c>
      <c r="G56" s="8">
        <f t="shared" ref="G56:G57" si="16">COUNTIF(G$2:G$50,F56)</f>
        <v>12</v>
      </c>
    </row>
    <row r="57" spans="4:90" x14ac:dyDescent="0.15">
      <c r="F57" s="5" t="s">
        <v>20</v>
      </c>
      <c r="G57" s="8">
        <f t="shared" si="16"/>
        <v>19</v>
      </c>
    </row>
    <row r="58" spans="4:90" x14ac:dyDescent="0.15">
      <c r="G58" s="8"/>
      <c r="H58" s="8">
        <f>SUM(H2:H57)</f>
        <v>56</v>
      </c>
      <c r="I58" s="8">
        <f>SUM(I2:I57)</f>
        <v>70</v>
      </c>
    </row>
    <row r="60" spans="4:90" x14ac:dyDescent="0.15">
      <c r="G60" s="12" t="s">
        <v>1</v>
      </c>
      <c r="H60" s="8" t="s">
        <v>1</v>
      </c>
      <c r="I60" s="8" t="s">
        <v>22</v>
      </c>
    </row>
    <row r="61" spans="4:90" x14ac:dyDescent="0.15">
      <c r="G61" s="12" t="s">
        <v>18</v>
      </c>
      <c r="H61" s="8">
        <f t="shared" ref="H61:I63" si="17">COUNTIFS($G$2:$G$53,$G61,$E$2:$E$53,H$60)</f>
        <v>9</v>
      </c>
      <c r="I61" s="8">
        <f t="shared" si="17"/>
        <v>2</v>
      </c>
    </row>
    <row r="62" spans="4:90" x14ac:dyDescent="0.15">
      <c r="G62" s="12" t="s">
        <v>19</v>
      </c>
      <c r="H62" s="8">
        <f t="shared" si="17"/>
        <v>6</v>
      </c>
      <c r="I62" s="8">
        <f t="shared" si="17"/>
        <v>6</v>
      </c>
    </row>
    <row r="63" spans="4:90" x14ac:dyDescent="0.15">
      <c r="G63" s="12" t="s">
        <v>20</v>
      </c>
      <c r="H63" s="8">
        <f t="shared" si="17"/>
        <v>6</v>
      </c>
      <c r="I63" s="8">
        <f t="shared" si="17"/>
        <v>13</v>
      </c>
    </row>
    <row r="64" spans="4:90" x14ac:dyDescent="0.15">
      <c r="G64" s="12" t="s">
        <v>21</v>
      </c>
      <c r="H64" s="8">
        <f>SUMIFS(H$2:H$53,$E$2:$E$53,H$60)</f>
        <v>37</v>
      </c>
      <c r="I64" s="8">
        <f>SUMIFS(H$2:H$53,$E$2:$E$53,I$60)</f>
        <v>19</v>
      </c>
    </row>
    <row r="65" spans="7:9" x14ac:dyDescent="0.15">
      <c r="G65" s="12" t="s">
        <v>22</v>
      </c>
      <c r="H65" s="8">
        <f>SUMIFS(I$2:I$53,$E$2:$E$53,H$60)</f>
        <v>28</v>
      </c>
      <c r="I65" s="8">
        <f>SUMIFS(I$2:I$53,$E$2:$E$53,I$60)</f>
        <v>42</v>
      </c>
    </row>
  </sheetData>
  <autoFilter ref="D1:DZ49">
    <filterColumn colId="2">
      <customFilters>
        <customFilter val="*womb*"/>
      </customFilters>
    </filterColumn>
  </autoFilter>
  <sortState ref="CM3726:CN3740">
    <sortCondition descending="1" ref="CN3726:CN3740"/>
    <sortCondition ref="CM3726:CM3740"/>
  </sortState>
  <phoneticPr fontId="0" type="noConversion"/>
  <pageMargins left="0.75" right="0.75" top="1" bottom="1" header="0.5" footer="0.5"/>
  <pageSetup paperSize="9" orientation="portrait" horizontalDpi="3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Z65"/>
  <sheetViews>
    <sheetView zoomScale="125" zoomScaleNormal="125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F10" sqref="F10"/>
    </sheetView>
  </sheetViews>
  <sheetFormatPr defaultColWidth="10" defaultRowHeight="8.25" x14ac:dyDescent="0.15"/>
  <cols>
    <col min="1" max="3" width="10" style="5"/>
    <col min="4" max="4" width="8.83203125" style="6" bestFit="1" customWidth="1"/>
    <col min="5" max="5" width="5.83203125" style="8" bestFit="1" customWidth="1"/>
    <col min="6" max="6" width="23" style="5" bestFit="1" customWidth="1"/>
    <col min="7" max="7" width="6.5" style="12" bestFit="1" customWidth="1"/>
    <col min="8" max="8" width="7" style="8" bestFit="1" customWidth="1"/>
    <col min="9" max="9" width="2.83203125" style="8" bestFit="1" customWidth="1"/>
    <col min="10" max="10" width="5.83203125" style="8" bestFit="1" customWidth="1"/>
    <col min="11" max="11" width="7.83203125" style="5" bestFit="1" customWidth="1"/>
    <col min="12" max="12" width="39.1640625" style="7" customWidth="1"/>
    <col min="13" max="13" width="7.33203125" style="8" bestFit="1" customWidth="1"/>
    <col min="14" max="14" width="4.5" style="5" bestFit="1" customWidth="1"/>
    <col min="15" max="17" width="3.6640625" style="5" bestFit="1" customWidth="1"/>
    <col min="18" max="20" width="4.5" style="5" bestFit="1" customWidth="1"/>
    <col min="21" max="21" width="4.6640625" style="8" customWidth="1"/>
    <col min="22" max="22" width="4" style="5" bestFit="1" customWidth="1"/>
    <col min="23" max="23" width="3.83203125" style="5" bestFit="1" customWidth="1"/>
    <col min="24" max="24" width="4" style="5" bestFit="1" customWidth="1"/>
    <col min="25" max="25" width="3.6640625" style="5" bestFit="1" customWidth="1"/>
    <col min="26" max="26" width="8.33203125" style="5" bestFit="1" customWidth="1"/>
    <col min="27" max="27" width="7.33203125" style="5" bestFit="1" customWidth="1"/>
    <col min="28" max="28" width="7.83203125" style="5" bestFit="1" customWidth="1"/>
    <col min="29" max="29" width="7.33203125" style="5" bestFit="1" customWidth="1"/>
    <col min="30" max="30" width="3.5" style="9" customWidth="1"/>
    <col min="31" max="31" width="3.6640625" style="9" customWidth="1"/>
    <col min="32" max="33" width="2.83203125" style="3" customWidth="1"/>
    <col min="34" max="34" width="29.6640625" style="4" customWidth="1"/>
    <col min="35" max="35" width="9.83203125" style="4" bestFit="1" customWidth="1"/>
    <col min="36" max="36" width="12.83203125" style="4" customWidth="1"/>
    <col min="37" max="37" width="11.6640625" style="4" bestFit="1" customWidth="1"/>
    <col min="38" max="38" width="10.1640625" style="4" bestFit="1" customWidth="1"/>
    <col min="39" max="39" width="12" style="4" bestFit="1" customWidth="1"/>
    <col min="40" max="41" width="9.5" style="4" bestFit="1" customWidth="1"/>
    <col min="42" max="42" width="10.1640625" style="4" bestFit="1" customWidth="1"/>
    <col min="43" max="43" width="8.83203125" style="4" bestFit="1" customWidth="1"/>
    <col min="44" max="44" width="8.5" style="4" bestFit="1" customWidth="1"/>
    <col min="45" max="45" width="8.83203125" style="4" bestFit="1" customWidth="1"/>
    <col min="46" max="46" width="9.33203125" style="4" bestFit="1" customWidth="1"/>
    <col min="47" max="47" width="9.1640625" style="4" bestFit="1" customWidth="1"/>
    <col min="48" max="48" width="10.83203125" style="4" bestFit="1" customWidth="1"/>
    <col min="49" max="49" width="10.1640625" style="4" bestFit="1" customWidth="1"/>
    <col min="50" max="50" width="22" style="4" bestFit="1" customWidth="1"/>
    <col min="51" max="51" width="5.5" style="14" bestFit="1" customWidth="1"/>
    <col min="52" max="52" width="8.1640625" style="4" customWidth="1"/>
    <col min="53" max="53" width="6" style="4" bestFit="1" customWidth="1"/>
    <col min="54" max="54" width="2.83203125" style="4" bestFit="1" customWidth="1"/>
    <col min="55" max="55" width="4.33203125" style="4" bestFit="1" customWidth="1"/>
    <col min="56" max="56" width="2.83203125" style="4" bestFit="1" customWidth="1"/>
    <col min="57" max="57" width="3.1640625" style="4" bestFit="1" customWidth="1"/>
    <col min="58" max="58" width="2.83203125" style="4" bestFit="1" customWidth="1"/>
    <col min="59" max="59" width="10.83203125" style="7" customWidth="1"/>
    <col min="60" max="60" width="5.33203125" style="4" customWidth="1"/>
    <col min="61" max="61" width="9.5" style="7" customWidth="1"/>
    <col min="62" max="62" width="5.33203125" style="7" customWidth="1"/>
    <col min="63" max="63" width="8.5" style="7" customWidth="1"/>
    <col min="64" max="64" width="4.83203125" style="7" customWidth="1"/>
    <col min="65" max="65" width="12" style="7" bestFit="1" customWidth="1"/>
    <col min="66" max="66" width="5.33203125" style="7" customWidth="1"/>
    <col min="67" max="67" width="9.83203125" style="7" customWidth="1"/>
    <col min="68" max="68" width="5.33203125" style="7" customWidth="1"/>
    <col min="69" max="69" width="2.83203125" style="7" bestFit="1" customWidth="1"/>
    <col min="70" max="70" width="3.1640625" style="4" bestFit="1" customWidth="1"/>
    <col min="71" max="71" width="2.83203125" style="4" bestFit="1" customWidth="1"/>
    <col min="72" max="72" width="1.6640625" style="4" customWidth="1"/>
    <col min="73" max="73" width="3.33203125" style="4" bestFit="1" customWidth="1"/>
    <col min="74" max="74" width="2.83203125" style="4" bestFit="1" customWidth="1"/>
    <col min="75" max="75" width="1.6640625" style="4" customWidth="1"/>
    <col min="76" max="76" width="4.1640625" style="4" bestFit="1" customWidth="1"/>
    <col min="77" max="77" width="2.83203125" style="4" bestFit="1" customWidth="1"/>
    <col min="78" max="78" width="1.6640625" style="4" customWidth="1"/>
    <col min="79" max="79" width="3" style="4" bestFit="1" customWidth="1"/>
    <col min="80" max="80" width="2.83203125" style="4" bestFit="1" customWidth="1"/>
    <col min="81" max="81" width="1.6640625" style="4" customWidth="1"/>
    <col min="82" max="82" width="3" style="4" bestFit="1" customWidth="1"/>
    <col min="83" max="83" width="2.1640625" style="4" bestFit="1" customWidth="1"/>
    <col min="84" max="84" width="1.6640625" style="4" customWidth="1"/>
    <col min="85" max="85" width="3.1640625" style="4" bestFit="1" customWidth="1"/>
    <col min="86" max="86" width="2.1640625" style="4" bestFit="1" customWidth="1"/>
    <col min="87" max="87" width="1.6640625" style="4" customWidth="1"/>
    <col min="88" max="88" width="3.1640625" style="4" bestFit="1" customWidth="1"/>
    <col min="89" max="89" width="2.1640625" style="4" bestFit="1" customWidth="1"/>
    <col min="90" max="111" width="10" style="4" customWidth="1"/>
    <col min="112" max="122" width="10" style="5" customWidth="1"/>
    <col min="123" max="123" width="7.1640625" style="5" bestFit="1" customWidth="1"/>
    <col min="124" max="124" width="8.6640625" style="5" customWidth="1"/>
    <col min="125" max="125" width="2" style="5" bestFit="1" customWidth="1"/>
    <col min="126" max="126" width="9.6640625" style="5" customWidth="1"/>
    <col min="127" max="127" width="2" style="5" bestFit="1" customWidth="1"/>
    <col min="128" max="128" width="3.33203125" style="5" bestFit="1" customWidth="1"/>
    <col min="129" max="129" width="10.83203125" style="5" bestFit="1" customWidth="1"/>
    <col min="130" max="16384" width="10" style="5"/>
  </cols>
  <sheetData>
    <row r="1" spans="1:130" s="3" customFormat="1" x14ac:dyDescent="0.15">
      <c r="C1" s="6" t="s">
        <v>49</v>
      </c>
      <c r="D1" s="6" t="s">
        <v>50</v>
      </c>
      <c r="E1" s="6" t="s">
        <v>51</v>
      </c>
      <c r="F1" s="3" t="s">
        <v>89</v>
      </c>
      <c r="G1" s="51" t="s">
        <v>52</v>
      </c>
      <c r="H1" s="6" t="s">
        <v>21</v>
      </c>
      <c r="I1" s="6" t="s">
        <v>22</v>
      </c>
      <c r="J1" s="6" t="s">
        <v>53</v>
      </c>
      <c r="K1" s="6" t="s">
        <v>54</v>
      </c>
      <c r="L1" s="2" t="s">
        <v>4</v>
      </c>
      <c r="M1" s="6" t="s">
        <v>5</v>
      </c>
      <c r="N1" s="6" t="s">
        <v>17</v>
      </c>
      <c r="O1" s="6" t="s">
        <v>18</v>
      </c>
      <c r="P1" s="6" t="s">
        <v>19</v>
      </c>
      <c r="Q1" s="6" t="s">
        <v>20</v>
      </c>
      <c r="R1" s="6" t="s">
        <v>21</v>
      </c>
      <c r="S1" s="6" t="s">
        <v>22</v>
      </c>
      <c r="T1" s="6" t="s">
        <v>23</v>
      </c>
      <c r="U1" s="6"/>
      <c r="V1" s="3" t="s">
        <v>6</v>
      </c>
      <c r="X1" s="3" t="s">
        <v>7</v>
      </c>
      <c r="Z1" s="3" t="s">
        <v>8</v>
      </c>
      <c r="AB1" s="3" t="s">
        <v>9</v>
      </c>
      <c r="AD1" s="9" t="s">
        <v>10</v>
      </c>
      <c r="AE1" s="9"/>
      <c r="AF1" s="3" t="s">
        <v>11</v>
      </c>
      <c r="AH1" s="2" t="s">
        <v>99</v>
      </c>
      <c r="AI1" s="1"/>
      <c r="AJ1" s="1"/>
      <c r="AK1" s="1" t="s">
        <v>12</v>
      </c>
      <c r="AL1" s="1" t="s">
        <v>26</v>
      </c>
      <c r="AM1" s="1" t="s">
        <v>60</v>
      </c>
      <c r="AN1" s="1" t="s">
        <v>26</v>
      </c>
      <c r="AO1" s="1"/>
      <c r="AP1" s="1" t="s">
        <v>68</v>
      </c>
      <c r="AQ1" s="1" t="s">
        <v>70</v>
      </c>
      <c r="AR1" s="1" t="s">
        <v>48</v>
      </c>
      <c r="AS1" s="1" t="s">
        <v>88</v>
      </c>
      <c r="AT1" s="1" t="s">
        <v>61</v>
      </c>
      <c r="AU1" s="1" t="s">
        <v>90</v>
      </c>
      <c r="AV1" s="1" t="s">
        <v>62</v>
      </c>
      <c r="AW1" s="1" t="s">
        <v>94</v>
      </c>
      <c r="AX1" s="1"/>
      <c r="AY1" s="13" t="s">
        <v>56</v>
      </c>
      <c r="AZ1" s="1" t="s">
        <v>57</v>
      </c>
      <c r="BA1" s="1" t="s">
        <v>58</v>
      </c>
      <c r="BB1" s="1"/>
      <c r="BC1" s="1"/>
      <c r="BD1" s="1"/>
      <c r="BE1" s="1"/>
      <c r="BF1" s="1"/>
      <c r="BG1" s="2" t="s">
        <v>83</v>
      </c>
      <c r="BH1" s="1"/>
      <c r="BI1" s="2" t="s">
        <v>84</v>
      </c>
      <c r="BJ1" s="2"/>
      <c r="BK1" s="2" t="s">
        <v>85</v>
      </c>
      <c r="BL1" s="2"/>
      <c r="BM1" s="2" t="s">
        <v>86</v>
      </c>
      <c r="BN1" s="2"/>
      <c r="BO1" s="2" t="s">
        <v>87</v>
      </c>
      <c r="BP1" s="2"/>
      <c r="BQ1" s="2"/>
      <c r="BR1" s="1"/>
      <c r="BS1" s="2"/>
      <c r="BT1" s="2"/>
      <c r="BU1" s="1"/>
      <c r="BV1" s="2"/>
      <c r="BW1" s="2"/>
      <c r="BX1" s="1"/>
      <c r="BY1" s="2"/>
      <c r="BZ1" s="2"/>
      <c r="CA1" s="1"/>
      <c r="CB1" s="2"/>
      <c r="CC1" s="2"/>
      <c r="CD1" s="1"/>
      <c r="CE1" s="2"/>
      <c r="CF1" s="2"/>
      <c r="CG1" s="1"/>
      <c r="CH1" s="2"/>
      <c r="CI1" s="2"/>
      <c r="CJ1" s="1"/>
      <c r="CK1" s="2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Q1" s="5"/>
      <c r="DZ1" s="5"/>
    </row>
    <row r="2" spans="1:130" x14ac:dyDescent="0.15">
      <c r="A2" s="52">
        <v>2</v>
      </c>
      <c r="B2" s="5">
        <v>1</v>
      </c>
      <c r="C2" s="5" t="str">
        <f>A2&amp;IF(B2&gt;9,B2,"0"&amp;B2)</f>
        <v>201</v>
      </c>
      <c r="D2" s="10">
        <v>8638</v>
      </c>
      <c r="E2" s="8" t="s">
        <v>1</v>
      </c>
      <c r="F2" s="5" t="s">
        <v>28</v>
      </c>
      <c r="G2" s="12" t="s">
        <v>19</v>
      </c>
      <c r="H2" s="8">
        <v>0</v>
      </c>
      <c r="I2" s="8">
        <v>0</v>
      </c>
      <c r="K2" s="11"/>
      <c r="N2" s="5">
        <f>ROWS($2:2)</f>
        <v>1</v>
      </c>
      <c r="O2" s="5">
        <f>COUNTIF($G$2:$G2,O$1)</f>
        <v>0</v>
      </c>
      <c r="P2" s="5">
        <f>COUNTIF($G$2:$G2,P$1)</f>
        <v>1</v>
      </c>
      <c r="Q2" s="5">
        <f>COUNTIF($G$2:$G2,Q$1)</f>
        <v>0</v>
      </c>
      <c r="R2" s="5">
        <f>SUM(H$2:H2)</f>
        <v>0</v>
      </c>
      <c r="S2" s="5">
        <f>SUM(I$2:I2)</f>
        <v>0</v>
      </c>
      <c r="T2" s="5">
        <f>(O2*2)+P2</f>
        <v>1</v>
      </c>
      <c r="BG2" s="4">
        <f t="shared" ref="BG2:BG47" si="0">IF(G2="W",1,0)</f>
        <v>0</v>
      </c>
      <c r="BH2" s="4">
        <f t="shared" ref="BH2:BH47" si="1">IF(G2="W",BH1+1,0)</f>
        <v>0</v>
      </c>
      <c r="BI2" s="4">
        <f t="shared" ref="BI2:BI47" si="2">IF(G2="D",1,0)</f>
        <v>1</v>
      </c>
      <c r="BJ2" s="4">
        <f t="shared" ref="BJ2:BJ47" si="3">IF(G2="D",BJ1+1,0)</f>
        <v>1</v>
      </c>
      <c r="BK2" s="4">
        <f t="shared" ref="BK2:BK47" si="4">IF(G2="L",1,0)</f>
        <v>0</v>
      </c>
      <c r="BL2" s="4">
        <f t="shared" ref="BL2:BL47" si="5">IF(G2="L",BL1+1,0)</f>
        <v>0</v>
      </c>
      <c r="BM2" s="4">
        <f t="shared" ref="BM2:BM47" si="6">IF(OR(G2="W",G2="D"),1,0)</f>
        <v>1</v>
      </c>
      <c r="BN2" s="4">
        <f t="shared" ref="BN2:BN47" si="7">IF(OR(G2="W",G2="D"),BN1+1,0)</f>
        <v>1</v>
      </c>
      <c r="BO2" s="4">
        <f t="shared" ref="BO2:BO47" si="8">IF(OR(G2="L",G2="D"),1,0)</f>
        <v>1</v>
      </c>
      <c r="BP2" s="4">
        <f t="shared" ref="BP2:BP47" si="9">IF(OR(G2="L",G2="D"),BP1+1,0)</f>
        <v>1</v>
      </c>
    </row>
    <row r="3" spans="1:130" x14ac:dyDescent="0.15">
      <c r="A3" s="52">
        <v>2</v>
      </c>
      <c r="B3" s="5">
        <f>B2+1</f>
        <v>2</v>
      </c>
      <c r="C3" s="5" t="str">
        <f t="shared" ref="C3:C43" si="10">A3&amp;IF(B3&gt;9,B3,"0"&amp;B3)</f>
        <v>202</v>
      </c>
      <c r="D3" s="10">
        <v>8645</v>
      </c>
      <c r="E3" s="8" t="s">
        <v>22</v>
      </c>
      <c r="F3" s="5" t="s">
        <v>152</v>
      </c>
      <c r="G3" s="12" t="s">
        <v>18</v>
      </c>
      <c r="H3" s="8">
        <v>1</v>
      </c>
      <c r="I3" s="8">
        <v>0</v>
      </c>
      <c r="K3" s="11"/>
      <c r="L3" s="7" t="s">
        <v>46</v>
      </c>
      <c r="N3" s="5">
        <f>ROWS($2:3)</f>
        <v>2</v>
      </c>
      <c r="O3" s="5">
        <f>COUNTIF($G$2:$G3,O$1)</f>
        <v>1</v>
      </c>
      <c r="P3" s="5">
        <f>COUNTIF($G$2:$G3,P$1)</f>
        <v>1</v>
      </c>
      <c r="Q3" s="5">
        <f>COUNTIF($G$2:$G3,Q$1)</f>
        <v>0</v>
      </c>
      <c r="R3" s="5">
        <f>SUM(H$2:H3)</f>
        <v>1</v>
      </c>
      <c r="S3" s="5">
        <f>SUM(I$2:I3)</f>
        <v>0</v>
      </c>
      <c r="T3" s="5">
        <f t="shared" ref="T3:T43" si="11">(O3*2)+P3</f>
        <v>3</v>
      </c>
      <c r="BG3" s="4">
        <f t="shared" si="0"/>
        <v>1</v>
      </c>
      <c r="BH3" s="4">
        <f t="shared" si="1"/>
        <v>1</v>
      </c>
      <c r="BI3" s="4">
        <f t="shared" si="2"/>
        <v>0</v>
      </c>
      <c r="BJ3" s="4">
        <f t="shared" si="3"/>
        <v>0</v>
      </c>
      <c r="BK3" s="4">
        <f t="shared" si="4"/>
        <v>0</v>
      </c>
      <c r="BL3" s="4">
        <f t="shared" si="5"/>
        <v>0</v>
      </c>
      <c r="BM3" s="4">
        <f t="shared" si="6"/>
        <v>1</v>
      </c>
      <c r="BN3" s="4">
        <f t="shared" si="7"/>
        <v>2</v>
      </c>
      <c r="BO3" s="4">
        <f t="shared" si="8"/>
        <v>0</v>
      </c>
      <c r="BP3" s="4">
        <f t="shared" si="9"/>
        <v>0</v>
      </c>
    </row>
    <row r="4" spans="1:130" x14ac:dyDescent="0.15">
      <c r="A4" s="52">
        <v>2</v>
      </c>
      <c r="B4" s="5">
        <f t="shared" ref="B4:B43" si="12">B3+1</f>
        <v>3</v>
      </c>
      <c r="C4" s="5" t="str">
        <f t="shared" si="10"/>
        <v>203</v>
      </c>
      <c r="D4" s="10">
        <v>8649</v>
      </c>
      <c r="E4" s="8" t="s">
        <v>22</v>
      </c>
      <c r="F4" s="5" t="s">
        <v>151</v>
      </c>
      <c r="G4" s="12" t="s">
        <v>20</v>
      </c>
      <c r="H4" s="8">
        <v>0</v>
      </c>
      <c r="I4" s="8">
        <v>2</v>
      </c>
      <c r="K4" s="11"/>
      <c r="N4" s="5">
        <f>ROWS($2:4)</f>
        <v>3</v>
      </c>
      <c r="O4" s="5">
        <f>COUNTIF($G$2:$G4,O$1)</f>
        <v>1</v>
      </c>
      <c r="P4" s="5">
        <f>COUNTIF($G$2:$G4,P$1)</f>
        <v>1</v>
      </c>
      <c r="Q4" s="5">
        <f>COUNTIF($G$2:$G4,Q$1)</f>
        <v>1</v>
      </c>
      <c r="R4" s="5">
        <f>SUM(H$2:H4)</f>
        <v>1</v>
      </c>
      <c r="S4" s="5">
        <f>SUM(I$2:I4)</f>
        <v>2</v>
      </c>
      <c r="T4" s="5">
        <f t="shared" si="11"/>
        <v>3</v>
      </c>
      <c r="BG4" s="4">
        <f t="shared" si="0"/>
        <v>0</v>
      </c>
      <c r="BH4" s="4">
        <f t="shared" si="1"/>
        <v>0</v>
      </c>
      <c r="BI4" s="4">
        <f t="shared" si="2"/>
        <v>0</v>
      </c>
      <c r="BJ4" s="4">
        <f t="shared" si="3"/>
        <v>0</v>
      </c>
      <c r="BK4" s="4">
        <f t="shared" si="4"/>
        <v>1</v>
      </c>
      <c r="BL4" s="4">
        <f t="shared" si="5"/>
        <v>1</v>
      </c>
      <c r="BM4" s="4">
        <f t="shared" si="6"/>
        <v>0</v>
      </c>
      <c r="BN4" s="4">
        <f t="shared" si="7"/>
        <v>0</v>
      </c>
      <c r="BO4" s="4">
        <f t="shared" si="8"/>
        <v>1</v>
      </c>
      <c r="BP4" s="4">
        <f t="shared" si="9"/>
        <v>1</v>
      </c>
    </row>
    <row r="5" spans="1:130" x14ac:dyDescent="0.15">
      <c r="A5" s="52">
        <v>2</v>
      </c>
      <c r="B5" s="5">
        <f t="shared" si="12"/>
        <v>4</v>
      </c>
      <c r="C5" s="5" t="str">
        <f t="shared" si="10"/>
        <v>204</v>
      </c>
      <c r="D5" s="10">
        <v>8656</v>
      </c>
      <c r="E5" s="8" t="s">
        <v>1</v>
      </c>
      <c r="F5" s="5" t="s">
        <v>125</v>
      </c>
      <c r="G5" s="12" t="s">
        <v>19</v>
      </c>
      <c r="H5" s="8">
        <v>1</v>
      </c>
      <c r="I5" s="8">
        <v>1</v>
      </c>
      <c r="K5" s="11"/>
      <c r="L5" s="7" t="s">
        <v>207</v>
      </c>
      <c r="N5" s="5">
        <f>ROWS($2:5)</f>
        <v>4</v>
      </c>
      <c r="O5" s="5">
        <f>COUNTIF($G$2:$G5,O$1)</f>
        <v>1</v>
      </c>
      <c r="P5" s="5">
        <f>COUNTIF($G$2:$G5,P$1)</f>
        <v>2</v>
      </c>
      <c r="Q5" s="5">
        <f>COUNTIF($G$2:$G5,Q$1)</f>
        <v>1</v>
      </c>
      <c r="R5" s="5">
        <f>SUM(H$2:H5)</f>
        <v>2</v>
      </c>
      <c r="S5" s="5">
        <f>SUM(I$2:I5)</f>
        <v>3</v>
      </c>
      <c r="T5" s="5">
        <f t="shared" si="11"/>
        <v>4</v>
      </c>
      <c r="BG5" s="4">
        <f t="shared" si="0"/>
        <v>0</v>
      </c>
      <c r="BH5" s="4">
        <f t="shared" si="1"/>
        <v>0</v>
      </c>
      <c r="BI5" s="4">
        <f t="shared" si="2"/>
        <v>1</v>
      </c>
      <c r="BJ5" s="4">
        <f t="shared" si="3"/>
        <v>1</v>
      </c>
      <c r="BK5" s="4">
        <f t="shared" si="4"/>
        <v>0</v>
      </c>
      <c r="BL5" s="4">
        <f t="shared" si="5"/>
        <v>0</v>
      </c>
      <c r="BM5" s="4">
        <f t="shared" si="6"/>
        <v>1</v>
      </c>
      <c r="BN5" s="4">
        <f t="shared" si="7"/>
        <v>1</v>
      </c>
      <c r="BO5" s="4">
        <f t="shared" si="8"/>
        <v>1</v>
      </c>
      <c r="BP5" s="4">
        <f t="shared" si="9"/>
        <v>2</v>
      </c>
    </row>
    <row r="6" spans="1:130" x14ac:dyDescent="0.15">
      <c r="A6" s="52">
        <v>2</v>
      </c>
      <c r="B6" s="5">
        <f t="shared" si="12"/>
        <v>5</v>
      </c>
      <c r="C6" s="5" t="str">
        <f t="shared" si="10"/>
        <v>205</v>
      </c>
      <c r="D6" s="10">
        <v>8659</v>
      </c>
      <c r="E6" s="8" t="s">
        <v>22</v>
      </c>
      <c r="F6" s="5" t="s">
        <v>147</v>
      </c>
      <c r="G6" s="12" t="s">
        <v>18</v>
      </c>
      <c r="H6" s="8">
        <v>1</v>
      </c>
      <c r="I6" s="8">
        <v>0</v>
      </c>
      <c r="K6" s="11"/>
      <c r="L6" s="7" t="s">
        <v>64</v>
      </c>
      <c r="N6" s="5">
        <f>ROWS($2:6)</f>
        <v>5</v>
      </c>
      <c r="O6" s="5">
        <f>COUNTIF($G$2:$G6,O$1)</f>
        <v>2</v>
      </c>
      <c r="P6" s="5">
        <f>COUNTIF($G$2:$G6,P$1)</f>
        <v>2</v>
      </c>
      <c r="Q6" s="5">
        <f>COUNTIF($G$2:$G6,Q$1)</f>
        <v>1</v>
      </c>
      <c r="R6" s="5">
        <f>SUM(H$2:H6)</f>
        <v>3</v>
      </c>
      <c r="S6" s="5">
        <f>SUM(I$2:I6)</f>
        <v>3</v>
      </c>
      <c r="T6" s="5">
        <f t="shared" si="11"/>
        <v>6</v>
      </c>
      <c r="BG6" s="4">
        <f t="shared" si="0"/>
        <v>1</v>
      </c>
      <c r="BH6" s="4">
        <f t="shared" si="1"/>
        <v>1</v>
      </c>
      <c r="BI6" s="4">
        <f t="shared" si="2"/>
        <v>0</v>
      </c>
      <c r="BJ6" s="4">
        <f t="shared" si="3"/>
        <v>0</v>
      </c>
      <c r="BK6" s="4">
        <f t="shared" si="4"/>
        <v>0</v>
      </c>
      <c r="BL6" s="4">
        <f t="shared" si="5"/>
        <v>0</v>
      </c>
      <c r="BM6" s="4">
        <f t="shared" si="6"/>
        <v>1</v>
      </c>
      <c r="BN6" s="4">
        <f t="shared" si="7"/>
        <v>2</v>
      </c>
      <c r="BO6" s="4">
        <f t="shared" si="8"/>
        <v>0</v>
      </c>
      <c r="BP6" s="4">
        <f t="shared" si="9"/>
        <v>0</v>
      </c>
    </row>
    <row r="7" spans="1:130" x14ac:dyDescent="0.15">
      <c r="A7" s="52">
        <v>2</v>
      </c>
      <c r="B7" s="5">
        <f t="shared" si="12"/>
        <v>6</v>
      </c>
      <c r="C7" s="5" t="str">
        <f t="shared" si="10"/>
        <v>206</v>
      </c>
      <c r="D7" s="10">
        <v>8673</v>
      </c>
      <c r="E7" s="8" t="s">
        <v>22</v>
      </c>
      <c r="F7" s="5" t="s">
        <v>3</v>
      </c>
      <c r="G7" s="12" t="s">
        <v>20</v>
      </c>
      <c r="H7" s="8">
        <v>1</v>
      </c>
      <c r="I7" s="8">
        <v>4</v>
      </c>
      <c r="K7" s="11"/>
      <c r="L7" s="7" t="s">
        <v>46</v>
      </c>
      <c r="N7" s="5">
        <f>ROWS($2:7)</f>
        <v>6</v>
      </c>
      <c r="O7" s="5">
        <f>COUNTIF($G$2:$G7,O$1)</f>
        <v>2</v>
      </c>
      <c r="P7" s="5">
        <f>COUNTIF($G$2:$G7,P$1)</f>
        <v>2</v>
      </c>
      <c r="Q7" s="5">
        <f>COUNTIF($G$2:$G7,Q$1)</f>
        <v>2</v>
      </c>
      <c r="R7" s="5">
        <f>SUM(H$2:H7)</f>
        <v>4</v>
      </c>
      <c r="S7" s="5">
        <f>SUM(I$2:I7)</f>
        <v>7</v>
      </c>
      <c r="T7" s="5">
        <f t="shared" si="11"/>
        <v>6</v>
      </c>
      <c r="BG7" s="4">
        <f t="shared" si="0"/>
        <v>0</v>
      </c>
      <c r="BH7" s="4">
        <f t="shared" si="1"/>
        <v>0</v>
      </c>
      <c r="BI7" s="4">
        <f t="shared" si="2"/>
        <v>0</v>
      </c>
      <c r="BJ7" s="4">
        <f t="shared" si="3"/>
        <v>0</v>
      </c>
      <c r="BK7" s="4">
        <f t="shared" si="4"/>
        <v>1</v>
      </c>
      <c r="BL7" s="4">
        <f t="shared" si="5"/>
        <v>1</v>
      </c>
      <c r="BM7" s="4">
        <f t="shared" si="6"/>
        <v>0</v>
      </c>
      <c r="BN7" s="4">
        <f t="shared" si="7"/>
        <v>0</v>
      </c>
      <c r="BO7" s="4">
        <f t="shared" si="8"/>
        <v>1</v>
      </c>
      <c r="BP7" s="4">
        <f t="shared" si="9"/>
        <v>1</v>
      </c>
    </row>
    <row r="8" spans="1:130" x14ac:dyDescent="0.15">
      <c r="A8" s="52">
        <v>2</v>
      </c>
      <c r="B8" s="5">
        <f t="shared" si="12"/>
        <v>7</v>
      </c>
      <c r="C8" s="5" t="str">
        <f t="shared" si="10"/>
        <v>207</v>
      </c>
      <c r="D8" s="10">
        <v>8687</v>
      </c>
      <c r="E8" s="8" t="s">
        <v>1</v>
      </c>
      <c r="F8" s="5" t="s">
        <v>66</v>
      </c>
      <c r="G8" s="12" t="s">
        <v>18</v>
      </c>
      <c r="H8" s="8">
        <v>2</v>
      </c>
      <c r="I8" s="8">
        <v>1</v>
      </c>
      <c r="K8" s="11"/>
      <c r="L8" s="7" t="s">
        <v>204</v>
      </c>
      <c r="N8" s="5">
        <f>ROWS($2:8)</f>
        <v>7</v>
      </c>
      <c r="O8" s="5">
        <f>COUNTIF($G$2:$G8,O$1)</f>
        <v>3</v>
      </c>
      <c r="P8" s="5">
        <f>COUNTIF($G$2:$G8,P$1)</f>
        <v>2</v>
      </c>
      <c r="Q8" s="5">
        <f>COUNTIF($G$2:$G8,Q$1)</f>
        <v>2</v>
      </c>
      <c r="R8" s="5">
        <f>SUM(H$2:H8)</f>
        <v>6</v>
      </c>
      <c r="S8" s="5">
        <f>SUM(I$2:I8)</f>
        <v>8</v>
      </c>
      <c r="T8" s="5">
        <f t="shared" si="11"/>
        <v>8</v>
      </c>
      <c r="BG8" s="4">
        <f t="shared" si="0"/>
        <v>1</v>
      </c>
      <c r="BH8" s="4">
        <f t="shared" si="1"/>
        <v>1</v>
      </c>
      <c r="BI8" s="4">
        <f t="shared" si="2"/>
        <v>0</v>
      </c>
      <c r="BJ8" s="4">
        <f t="shared" si="3"/>
        <v>0</v>
      </c>
      <c r="BK8" s="4">
        <f t="shared" si="4"/>
        <v>0</v>
      </c>
      <c r="BL8" s="4">
        <f t="shared" si="5"/>
        <v>0</v>
      </c>
      <c r="BM8" s="4">
        <f t="shared" si="6"/>
        <v>1</v>
      </c>
      <c r="BN8" s="4">
        <f t="shared" si="7"/>
        <v>1</v>
      </c>
      <c r="BO8" s="4">
        <f t="shared" si="8"/>
        <v>0</v>
      </c>
      <c r="BP8" s="4">
        <f t="shared" si="9"/>
        <v>0</v>
      </c>
    </row>
    <row r="9" spans="1:130" x14ac:dyDescent="0.15">
      <c r="A9" s="52">
        <v>2</v>
      </c>
      <c r="B9" s="5">
        <f t="shared" si="12"/>
        <v>8</v>
      </c>
      <c r="C9" s="5" t="str">
        <f t="shared" si="10"/>
        <v>208</v>
      </c>
      <c r="D9" s="10">
        <v>8692</v>
      </c>
      <c r="E9" s="8" t="s">
        <v>22</v>
      </c>
      <c r="F9" s="5" t="s">
        <v>135</v>
      </c>
      <c r="G9" s="12" t="s">
        <v>19</v>
      </c>
      <c r="H9" s="8">
        <v>0</v>
      </c>
      <c r="I9" s="8">
        <v>0</v>
      </c>
      <c r="K9" s="11"/>
      <c r="N9" s="5">
        <f>ROWS($2:9)</f>
        <v>8</v>
      </c>
      <c r="O9" s="5">
        <f>COUNTIF($G$2:$G9,O$1)</f>
        <v>3</v>
      </c>
      <c r="P9" s="5">
        <f>COUNTIF($G$2:$G9,P$1)</f>
        <v>3</v>
      </c>
      <c r="Q9" s="5">
        <f>COUNTIF($G$2:$G9,Q$1)</f>
        <v>2</v>
      </c>
      <c r="R9" s="5">
        <f>SUM(H$2:H9)</f>
        <v>6</v>
      </c>
      <c r="S9" s="5">
        <f>SUM(I$2:I9)</f>
        <v>8</v>
      </c>
      <c r="T9" s="5">
        <f t="shared" si="11"/>
        <v>9</v>
      </c>
      <c r="BG9" s="4">
        <f t="shared" si="0"/>
        <v>0</v>
      </c>
      <c r="BH9" s="4">
        <f t="shared" si="1"/>
        <v>0</v>
      </c>
      <c r="BI9" s="4">
        <f t="shared" si="2"/>
        <v>1</v>
      </c>
      <c r="BJ9" s="4">
        <f t="shared" si="3"/>
        <v>1</v>
      </c>
      <c r="BK9" s="4">
        <f t="shared" si="4"/>
        <v>0</v>
      </c>
      <c r="BL9" s="4">
        <f t="shared" si="5"/>
        <v>0</v>
      </c>
      <c r="BM9" s="4">
        <f t="shared" si="6"/>
        <v>1</v>
      </c>
      <c r="BN9" s="4">
        <f t="shared" si="7"/>
        <v>2</v>
      </c>
      <c r="BO9" s="4">
        <f t="shared" si="8"/>
        <v>1</v>
      </c>
      <c r="BP9" s="4">
        <f t="shared" si="9"/>
        <v>1</v>
      </c>
    </row>
    <row r="10" spans="1:130" x14ac:dyDescent="0.15">
      <c r="A10" s="52">
        <v>2</v>
      </c>
      <c r="B10" s="5">
        <f t="shared" si="12"/>
        <v>9</v>
      </c>
      <c r="C10" s="5" t="str">
        <f t="shared" si="10"/>
        <v>209</v>
      </c>
      <c r="D10" s="10">
        <v>8701</v>
      </c>
      <c r="E10" s="8" t="s">
        <v>1</v>
      </c>
      <c r="F10" s="5" t="s">
        <v>154</v>
      </c>
      <c r="G10" s="12" t="s">
        <v>18</v>
      </c>
      <c r="H10" s="8">
        <v>3</v>
      </c>
      <c r="I10" s="8">
        <v>1</v>
      </c>
      <c r="K10" s="11"/>
      <c r="L10" s="7" t="s">
        <v>208</v>
      </c>
      <c r="N10" s="5">
        <f>ROWS($2:10)</f>
        <v>9</v>
      </c>
      <c r="O10" s="5">
        <f>COUNTIF($G$2:$G10,O$1)</f>
        <v>4</v>
      </c>
      <c r="P10" s="5">
        <f>COUNTIF($G$2:$G10,P$1)</f>
        <v>3</v>
      </c>
      <c r="Q10" s="5">
        <f>COUNTIF($G$2:$G10,Q$1)</f>
        <v>2</v>
      </c>
      <c r="R10" s="5">
        <f>SUM(H$2:H10)</f>
        <v>9</v>
      </c>
      <c r="S10" s="5">
        <f>SUM(I$2:I10)</f>
        <v>9</v>
      </c>
      <c r="T10" s="5">
        <f t="shared" si="11"/>
        <v>11</v>
      </c>
      <c r="BG10" s="4">
        <f t="shared" si="0"/>
        <v>1</v>
      </c>
      <c r="BH10" s="4">
        <f t="shared" si="1"/>
        <v>1</v>
      </c>
      <c r="BI10" s="4">
        <f t="shared" si="2"/>
        <v>0</v>
      </c>
      <c r="BJ10" s="4">
        <f t="shared" si="3"/>
        <v>0</v>
      </c>
      <c r="BK10" s="4">
        <f t="shared" si="4"/>
        <v>0</v>
      </c>
      <c r="BL10" s="4">
        <f t="shared" si="5"/>
        <v>0</v>
      </c>
      <c r="BM10" s="4">
        <f t="shared" si="6"/>
        <v>1</v>
      </c>
      <c r="BN10" s="4">
        <f t="shared" si="7"/>
        <v>3</v>
      </c>
      <c r="BO10" s="4">
        <f t="shared" si="8"/>
        <v>0</v>
      </c>
      <c r="BP10" s="4">
        <f t="shared" si="9"/>
        <v>0</v>
      </c>
    </row>
    <row r="11" spans="1:130" x14ac:dyDescent="0.15">
      <c r="A11" s="52">
        <v>2</v>
      </c>
      <c r="B11" s="5">
        <f t="shared" si="12"/>
        <v>10</v>
      </c>
      <c r="C11" s="5" t="str">
        <f t="shared" si="10"/>
        <v>210</v>
      </c>
      <c r="D11" s="10">
        <v>8715</v>
      </c>
      <c r="E11" s="8" t="s">
        <v>22</v>
      </c>
      <c r="F11" s="5" t="s">
        <v>122</v>
      </c>
      <c r="G11" s="12" t="s">
        <v>19</v>
      </c>
      <c r="H11" s="8">
        <v>1</v>
      </c>
      <c r="I11" s="8">
        <v>1</v>
      </c>
      <c r="K11" s="11"/>
      <c r="L11" s="7" t="s">
        <v>209</v>
      </c>
      <c r="N11" s="5">
        <f>ROWS($2:11)</f>
        <v>10</v>
      </c>
      <c r="O11" s="5">
        <f>COUNTIF($G$2:$G11,O$1)</f>
        <v>4</v>
      </c>
      <c r="P11" s="5">
        <f>COUNTIF($G$2:$G11,P$1)</f>
        <v>4</v>
      </c>
      <c r="Q11" s="5">
        <f>COUNTIF($G$2:$G11,Q$1)</f>
        <v>2</v>
      </c>
      <c r="R11" s="5">
        <f>SUM(H$2:H11)</f>
        <v>10</v>
      </c>
      <c r="S11" s="5">
        <f>SUM(I$2:I11)</f>
        <v>10</v>
      </c>
      <c r="T11" s="5">
        <f t="shared" si="11"/>
        <v>12</v>
      </c>
      <c r="BG11" s="4">
        <f t="shared" si="0"/>
        <v>0</v>
      </c>
      <c r="BH11" s="4">
        <f t="shared" si="1"/>
        <v>0</v>
      </c>
      <c r="BI11" s="4">
        <f t="shared" si="2"/>
        <v>1</v>
      </c>
      <c r="BJ11" s="4">
        <f t="shared" si="3"/>
        <v>1</v>
      </c>
      <c r="BK11" s="4">
        <f t="shared" si="4"/>
        <v>0</v>
      </c>
      <c r="BL11" s="4">
        <f t="shared" si="5"/>
        <v>0</v>
      </c>
      <c r="BM11" s="4">
        <f t="shared" si="6"/>
        <v>1</v>
      </c>
      <c r="BN11" s="4">
        <f t="shared" si="7"/>
        <v>4</v>
      </c>
      <c r="BO11" s="4">
        <f t="shared" si="8"/>
        <v>1</v>
      </c>
      <c r="BP11" s="4">
        <f t="shared" si="9"/>
        <v>1</v>
      </c>
    </row>
    <row r="12" spans="1:130" x14ac:dyDescent="0.15">
      <c r="A12" s="52">
        <v>2</v>
      </c>
      <c r="B12" s="5">
        <f t="shared" si="12"/>
        <v>11</v>
      </c>
      <c r="C12" s="5" t="str">
        <f t="shared" si="10"/>
        <v>211</v>
      </c>
      <c r="D12" s="10">
        <v>8720</v>
      </c>
      <c r="E12" s="8" t="s">
        <v>22</v>
      </c>
      <c r="F12" s="5" t="s">
        <v>110</v>
      </c>
      <c r="G12" s="12" t="s">
        <v>20</v>
      </c>
      <c r="H12" s="8">
        <v>1</v>
      </c>
      <c r="I12" s="8">
        <v>2</v>
      </c>
      <c r="K12" s="11"/>
      <c r="L12" s="7" t="s">
        <v>210</v>
      </c>
      <c r="N12" s="5">
        <f>ROWS($2:12)</f>
        <v>11</v>
      </c>
      <c r="O12" s="5">
        <f>COUNTIF($G$2:$G12,O$1)</f>
        <v>4</v>
      </c>
      <c r="P12" s="5">
        <f>COUNTIF($G$2:$G12,P$1)</f>
        <v>4</v>
      </c>
      <c r="Q12" s="5">
        <f>COUNTIF($G$2:$G12,Q$1)</f>
        <v>3</v>
      </c>
      <c r="R12" s="5">
        <f>SUM(H$2:H12)</f>
        <v>11</v>
      </c>
      <c r="S12" s="5">
        <f>SUM(I$2:I12)</f>
        <v>12</v>
      </c>
      <c r="T12" s="5">
        <f t="shared" si="11"/>
        <v>12</v>
      </c>
      <c r="BG12" s="4">
        <f t="shared" si="0"/>
        <v>0</v>
      </c>
      <c r="BH12" s="4">
        <f t="shared" si="1"/>
        <v>0</v>
      </c>
      <c r="BI12" s="4">
        <f t="shared" si="2"/>
        <v>0</v>
      </c>
      <c r="BJ12" s="4">
        <f t="shared" si="3"/>
        <v>0</v>
      </c>
      <c r="BK12" s="4">
        <f t="shared" si="4"/>
        <v>1</v>
      </c>
      <c r="BL12" s="4">
        <f t="shared" si="5"/>
        <v>1</v>
      </c>
      <c r="BM12" s="4">
        <f t="shared" si="6"/>
        <v>0</v>
      </c>
      <c r="BN12" s="4">
        <f t="shared" si="7"/>
        <v>0</v>
      </c>
      <c r="BO12" s="4">
        <f t="shared" si="8"/>
        <v>1</v>
      </c>
      <c r="BP12" s="4">
        <f t="shared" si="9"/>
        <v>2</v>
      </c>
    </row>
    <row r="13" spans="1:130" x14ac:dyDescent="0.15">
      <c r="A13" s="52">
        <v>2</v>
      </c>
      <c r="B13" s="5">
        <f t="shared" si="12"/>
        <v>12</v>
      </c>
      <c r="C13" s="5" t="str">
        <f t="shared" si="10"/>
        <v>212</v>
      </c>
      <c r="D13" s="10">
        <v>8722</v>
      </c>
      <c r="E13" s="8" t="s">
        <v>1</v>
      </c>
      <c r="F13" s="5" t="s">
        <v>141</v>
      </c>
      <c r="G13" s="12" t="s">
        <v>20</v>
      </c>
      <c r="H13" s="8">
        <v>1</v>
      </c>
      <c r="I13" s="8">
        <v>2</v>
      </c>
      <c r="K13" s="11"/>
      <c r="L13" s="7" t="s">
        <v>211</v>
      </c>
      <c r="N13" s="5">
        <f>ROWS($2:13)</f>
        <v>12</v>
      </c>
      <c r="O13" s="5">
        <f>COUNTIF($G$2:$G13,O$1)</f>
        <v>4</v>
      </c>
      <c r="P13" s="5">
        <f>COUNTIF($G$2:$G13,P$1)</f>
        <v>4</v>
      </c>
      <c r="Q13" s="5">
        <f>COUNTIF($G$2:$G13,Q$1)</f>
        <v>4</v>
      </c>
      <c r="R13" s="5">
        <f>SUM(H$2:H13)</f>
        <v>12</v>
      </c>
      <c r="S13" s="5">
        <f>SUM(I$2:I13)</f>
        <v>14</v>
      </c>
      <c r="T13" s="5">
        <f t="shared" si="11"/>
        <v>12</v>
      </c>
      <c r="BG13" s="4">
        <f t="shared" si="0"/>
        <v>0</v>
      </c>
      <c r="BH13" s="4">
        <f t="shared" si="1"/>
        <v>0</v>
      </c>
      <c r="BI13" s="4">
        <f t="shared" si="2"/>
        <v>0</v>
      </c>
      <c r="BJ13" s="4">
        <f t="shared" si="3"/>
        <v>0</v>
      </c>
      <c r="BK13" s="4">
        <f t="shared" si="4"/>
        <v>1</v>
      </c>
      <c r="BL13" s="4">
        <f t="shared" si="5"/>
        <v>2</v>
      </c>
      <c r="BM13" s="4">
        <f t="shared" si="6"/>
        <v>0</v>
      </c>
      <c r="BN13" s="4">
        <f t="shared" si="7"/>
        <v>0</v>
      </c>
      <c r="BO13" s="4">
        <f t="shared" si="8"/>
        <v>1</v>
      </c>
      <c r="BP13" s="4">
        <f t="shared" si="9"/>
        <v>3</v>
      </c>
    </row>
    <row r="14" spans="1:130" x14ac:dyDescent="0.15">
      <c r="A14" s="52">
        <v>2</v>
      </c>
      <c r="B14" s="5">
        <f t="shared" si="12"/>
        <v>13</v>
      </c>
      <c r="C14" s="5" t="str">
        <f t="shared" si="10"/>
        <v>213</v>
      </c>
      <c r="D14" s="10">
        <v>8727</v>
      </c>
      <c r="E14" s="8" t="s">
        <v>22</v>
      </c>
      <c r="F14" s="5" t="s">
        <v>145</v>
      </c>
      <c r="G14" s="12" t="s">
        <v>20</v>
      </c>
      <c r="H14" s="8">
        <v>0</v>
      </c>
      <c r="I14" s="8">
        <v>1</v>
      </c>
      <c r="K14" s="11"/>
      <c r="N14" s="5">
        <f>ROWS($2:14)</f>
        <v>13</v>
      </c>
      <c r="O14" s="5">
        <f>COUNTIF($G$2:$G14,O$1)</f>
        <v>4</v>
      </c>
      <c r="P14" s="5">
        <f>COUNTIF($G$2:$G14,P$1)</f>
        <v>4</v>
      </c>
      <c r="Q14" s="5">
        <f>COUNTIF($G$2:$G14,Q$1)</f>
        <v>5</v>
      </c>
      <c r="R14" s="5">
        <f>SUM(H$2:H14)</f>
        <v>12</v>
      </c>
      <c r="S14" s="5">
        <f>SUM(I$2:I14)</f>
        <v>15</v>
      </c>
      <c r="T14" s="5">
        <f t="shared" si="11"/>
        <v>12</v>
      </c>
      <c r="BG14" s="4">
        <f t="shared" si="0"/>
        <v>0</v>
      </c>
      <c r="BH14" s="4">
        <f t="shared" si="1"/>
        <v>0</v>
      </c>
      <c r="BI14" s="4">
        <f t="shared" si="2"/>
        <v>0</v>
      </c>
      <c r="BJ14" s="4">
        <f t="shared" si="3"/>
        <v>0</v>
      </c>
      <c r="BK14" s="4">
        <f t="shared" si="4"/>
        <v>1</v>
      </c>
      <c r="BL14" s="4">
        <f t="shared" si="5"/>
        <v>3</v>
      </c>
      <c r="BM14" s="4">
        <f t="shared" si="6"/>
        <v>0</v>
      </c>
      <c r="BN14" s="4">
        <f t="shared" si="7"/>
        <v>0</v>
      </c>
      <c r="BO14" s="4">
        <f t="shared" si="8"/>
        <v>1</v>
      </c>
      <c r="BP14" s="4">
        <f t="shared" si="9"/>
        <v>4</v>
      </c>
    </row>
    <row r="15" spans="1:130" x14ac:dyDescent="0.15">
      <c r="A15" s="52">
        <f t="shared" ref="A15:A43" si="13">A14</f>
        <v>2</v>
      </c>
      <c r="B15" s="5">
        <f t="shared" si="12"/>
        <v>14</v>
      </c>
      <c r="C15" s="5" t="str">
        <f t="shared" si="10"/>
        <v>214</v>
      </c>
      <c r="D15" s="10">
        <v>8729</v>
      </c>
      <c r="E15" s="8" t="s">
        <v>22</v>
      </c>
      <c r="F15" s="5" t="s">
        <v>129</v>
      </c>
      <c r="G15" s="12" t="s">
        <v>20</v>
      </c>
      <c r="H15" s="8">
        <v>1</v>
      </c>
      <c r="I15" s="8">
        <v>2</v>
      </c>
      <c r="K15" s="11"/>
      <c r="L15" s="7" t="s">
        <v>46</v>
      </c>
      <c r="N15" s="5">
        <f>ROWS($2:15)</f>
        <v>14</v>
      </c>
      <c r="O15" s="5">
        <f>COUNTIF($G$2:$G15,O$1)</f>
        <v>4</v>
      </c>
      <c r="P15" s="5">
        <f>COUNTIF($G$2:$G15,P$1)</f>
        <v>4</v>
      </c>
      <c r="Q15" s="5">
        <f>COUNTIF($G$2:$G15,Q$1)</f>
        <v>6</v>
      </c>
      <c r="R15" s="5">
        <f>SUM(H$2:H15)</f>
        <v>13</v>
      </c>
      <c r="S15" s="5">
        <f>SUM(I$2:I15)</f>
        <v>17</v>
      </c>
      <c r="T15" s="5">
        <f t="shared" si="11"/>
        <v>12</v>
      </c>
      <c r="BG15" s="4">
        <f t="shared" si="0"/>
        <v>0</v>
      </c>
      <c r="BH15" s="4">
        <f t="shared" si="1"/>
        <v>0</v>
      </c>
      <c r="BI15" s="4">
        <f t="shared" si="2"/>
        <v>0</v>
      </c>
      <c r="BJ15" s="4">
        <f t="shared" si="3"/>
        <v>0</v>
      </c>
      <c r="BK15" s="4">
        <f t="shared" si="4"/>
        <v>1</v>
      </c>
      <c r="BL15" s="4">
        <f t="shared" si="5"/>
        <v>4</v>
      </c>
      <c r="BM15" s="4">
        <f t="shared" si="6"/>
        <v>0</v>
      </c>
      <c r="BN15" s="4">
        <f t="shared" si="7"/>
        <v>0</v>
      </c>
      <c r="BO15" s="4">
        <f t="shared" si="8"/>
        <v>1</v>
      </c>
      <c r="BP15" s="4">
        <f t="shared" si="9"/>
        <v>5</v>
      </c>
    </row>
    <row r="16" spans="1:130" x14ac:dyDescent="0.15">
      <c r="A16" s="52">
        <f t="shared" si="13"/>
        <v>2</v>
      </c>
      <c r="B16" s="5">
        <f t="shared" si="12"/>
        <v>15</v>
      </c>
      <c r="C16" s="5" t="str">
        <f t="shared" si="10"/>
        <v>215</v>
      </c>
      <c r="D16" s="10">
        <v>8736</v>
      </c>
      <c r="E16" s="8" t="s">
        <v>1</v>
      </c>
      <c r="F16" s="5" t="s">
        <v>111</v>
      </c>
      <c r="G16" s="12" t="s">
        <v>20</v>
      </c>
      <c r="H16" s="8">
        <v>0</v>
      </c>
      <c r="I16" s="8">
        <v>1</v>
      </c>
      <c r="K16" s="11"/>
      <c r="N16" s="5">
        <f>ROWS($2:16)</f>
        <v>15</v>
      </c>
      <c r="O16" s="5">
        <f>COUNTIF($G$2:$G16,O$1)</f>
        <v>4</v>
      </c>
      <c r="P16" s="5">
        <f>COUNTIF($G$2:$G16,P$1)</f>
        <v>4</v>
      </c>
      <c r="Q16" s="5">
        <f>COUNTIF($G$2:$G16,Q$1)</f>
        <v>7</v>
      </c>
      <c r="R16" s="5">
        <f>SUM(H$2:H16)</f>
        <v>13</v>
      </c>
      <c r="S16" s="5">
        <f>SUM(I$2:I16)</f>
        <v>18</v>
      </c>
      <c r="T16" s="5">
        <f t="shared" si="11"/>
        <v>12</v>
      </c>
      <c r="BG16" s="4">
        <f t="shared" si="0"/>
        <v>0</v>
      </c>
      <c r="BH16" s="4">
        <f t="shared" si="1"/>
        <v>0</v>
      </c>
      <c r="BI16" s="4">
        <f t="shared" si="2"/>
        <v>0</v>
      </c>
      <c r="BJ16" s="4">
        <f t="shared" si="3"/>
        <v>0</v>
      </c>
      <c r="BK16" s="4">
        <f t="shared" si="4"/>
        <v>1</v>
      </c>
      <c r="BL16" s="4">
        <f t="shared" si="5"/>
        <v>5</v>
      </c>
      <c r="BM16" s="4">
        <f t="shared" si="6"/>
        <v>0</v>
      </c>
      <c r="BN16" s="4">
        <f t="shared" si="7"/>
        <v>0</v>
      </c>
      <c r="BO16" s="4">
        <f t="shared" si="8"/>
        <v>1</v>
      </c>
      <c r="BP16" s="4">
        <f t="shared" si="9"/>
        <v>6</v>
      </c>
    </row>
    <row r="17" spans="1:68" x14ac:dyDescent="0.15">
      <c r="A17" s="52">
        <f t="shared" si="13"/>
        <v>2</v>
      </c>
      <c r="B17" s="5">
        <f t="shared" si="12"/>
        <v>16</v>
      </c>
      <c r="C17" s="5" t="str">
        <f t="shared" si="10"/>
        <v>216</v>
      </c>
      <c r="D17" s="10">
        <v>8743</v>
      </c>
      <c r="E17" s="8" t="s">
        <v>22</v>
      </c>
      <c r="F17" s="5" t="s">
        <v>13</v>
      </c>
      <c r="G17" s="12" t="s">
        <v>20</v>
      </c>
      <c r="H17" s="8">
        <v>2</v>
      </c>
      <c r="I17" s="8">
        <v>5</v>
      </c>
      <c r="K17" s="11"/>
      <c r="L17" s="7" t="s">
        <v>212</v>
      </c>
      <c r="N17" s="5">
        <f>ROWS($2:17)</f>
        <v>16</v>
      </c>
      <c r="O17" s="5">
        <f>COUNTIF($G$2:$G17,O$1)</f>
        <v>4</v>
      </c>
      <c r="P17" s="5">
        <f>COUNTIF($G$2:$G17,P$1)</f>
        <v>4</v>
      </c>
      <c r="Q17" s="5">
        <f>COUNTIF($G$2:$G17,Q$1)</f>
        <v>8</v>
      </c>
      <c r="R17" s="5">
        <f>SUM(H$2:H17)</f>
        <v>15</v>
      </c>
      <c r="S17" s="5">
        <f>SUM(I$2:I17)</f>
        <v>23</v>
      </c>
      <c r="T17" s="5">
        <f t="shared" si="11"/>
        <v>12</v>
      </c>
      <c r="BG17" s="4">
        <f t="shared" si="0"/>
        <v>0</v>
      </c>
      <c r="BH17" s="4">
        <f t="shared" si="1"/>
        <v>0</v>
      </c>
      <c r="BI17" s="4">
        <f t="shared" si="2"/>
        <v>0</v>
      </c>
      <c r="BJ17" s="4">
        <f t="shared" si="3"/>
        <v>0</v>
      </c>
      <c r="BK17" s="4">
        <f t="shared" si="4"/>
        <v>1</v>
      </c>
      <c r="BL17" s="4">
        <f t="shared" si="5"/>
        <v>6</v>
      </c>
      <c r="BM17" s="4">
        <f t="shared" si="6"/>
        <v>0</v>
      </c>
      <c r="BN17" s="4">
        <f t="shared" si="7"/>
        <v>0</v>
      </c>
      <c r="BO17" s="4">
        <f t="shared" si="8"/>
        <v>1</v>
      </c>
      <c r="BP17" s="4">
        <f t="shared" si="9"/>
        <v>7</v>
      </c>
    </row>
    <row r="18" spans="1:68" x14ac:dyDescent="0.15">
      <c r="A18" s="52">
        <f t="shared" si="13"/>
        <v>2</v>
      </c>
      <c r="B18" s="5">
        <f t="shared" si="12"/>
        <v>17</v>
      </c>
      <c r="C18" s="5" t="str">
        <f t="shared" si="10"/>
        <v>217</v>
      </c>
      <c r="D18" s="10">
        <v>8750</v>
      </c>
      <c r="E18" s="8" t="s">
        <v>1</v>
      </c>
      <c r="F18" s="5" t="s">
        <v>139</v>
      </c>
      <c r="G18" s="12" t="s">
        <v>19</v>
      </c>
      <c r="H18" s="8">
        <v>2</v>
      </c>
      <c r="I18" s="8">
        <v>2</v>
      </c>
      <c r="K18" s="11"/>
      <c r="L18" s="7" t="s">
        <v>212</v>
      </c>
      <c r="N18" s="5">
        <f>ROWS($2:18)</f>
        <v>17</v>
      </c>
      <c r="O18" s="5">
        <f>COUNTIF($G$2:$G18,O$1)</f>
        <v>4</v>
      </c>
      <c r="P18" s="5">
        <f>COUNTIF($G$2:$G18,P$1)</f>
        <v>5</v>
      </c>
      <c r="Q18" s="5">
        <f>COUNTIF($G$2:$G18,Q$1)</f>
        <v>8</v>
      </c>
      <c r="R18" s="5">
        <f>SUM(H$2:H18)</f>
        <v>17</v>
      </c>
      <c r="S18" s="5">
        <f>SUM(I$2:I18)</f>
        <v>25</v>
      </c>
      <c r="T18" s="5">
        <f t="shared" si="11"/>
        <v>13</v>
      </c>
      <c r="BG18" s="4">
        <f t="shared" si="0"/>
        <v>0</v>
      </c>
      <c r="BH18" s="4">
        <f t="shared" si="1"/>
        <v>0</v>
      </c>
      <c r="BI18" s="4">
        <f t="shared" si="2"/>
        <v>1</v>
      </c>
      <c r="BJ18" s="4">
        <f t="shared" si="3"/>
        <v>1</v>
      </c>
      <c r="BK18" s="4">
        <f t="shared" si="4"/>
        <v>0</v>
      </c>
      <c r="BL18" s="4">
        <f t="shared" si="5"/>
        <v>0</v>
      </c>
      <c r="BM18" s="4">
        <f t="shared" si="6"/>
        <v>1</v>
      </c>
      <c r="BN18" s="4">
        <f t="shared" si="7"/>
        <v>1</v>
      </c>
      <c r="BO18" s="4">
        <f t="shared" si="8"/>
        <v>1</v>
      </c>
      <c r="BP18" s="4">
        <f t="shared" si="9"/>
        <v>8</v>
      </c>
    </row>
    <row r="19" spans="1:68" x14ac:dyDescent="0.15">
      <c r="A19" s="52">
        <f t="shared" si="13"/>
        <v>2</v>
      </c>
      <c r="B19" s="5">
        <f t="shared" si="12"/>
        <v>18</v>
      </c>
      <c r="C19" s="5" t="str">
        <f t="shared" si="10"/>
        <v>218</v>
      </c>
      <c r="D19" s="10">
        <v>8757</v>
      </c>
      <c r="E19" s="8" t="s">
        <v>22</v>
      </c>
      <c r="F19" s="5" t="s">
        <v>140</v>
      </c>
      <c r="G19" s="12" t="s">
        <v>20</v>
      </c>
      <c r="H19" s="8">
        <v>0</v>
      </c>
      <c r="I19" s="8">
        <v>9</v>
      </c>
      <c r="K19" s="11"/>
      <c r="N19" s="5">
        <f>ROWS($2:19)</f>
        <v>18</v>
      </c>
      <c r="O19" s="5">
        <f>COUNTIF($G$2:$G19,O$1)</f>
        <v>4</v>
      </c>
      <c r="P19" s="5">
        <f>COUNTIF($G$2:$G19,P$1)</f>
        <v>5</v>
      </c>
      <c r="Q19" s="5">
        <f>COUNTIF($G$2:$G19,Q$1)</f>
        <v>9</v>
      </c>
      <c r="R19" s="5">
        <f>SUM(H$2:H19)</f>
        <v>17</v>
      </c>
      <c r="S19" s="5">
        <f>SUM(I$2:I19)</f>
        <v>34</v>
      </c>
      <c r="T19" s="5">
        <f t="shared" si="11"/>
        <v>13</v>
      </c>
      <c r="BG19" s="4">
        <f t="shared" si="0"/>
        <v>0</v>
      </c>
      <c r="BH19" s="4">
        <f t="shared" si="1"/>
        <v>0</v>
      </c>
      <c r="BI19" s="4">
        <f t="shared" si="2"/>
        <v>0</v>
      </c>
      <c r="BJ19" s="4">
        <f t="shared" si="3"/>
        <v>0</v>
      </c>
      <c r="BK19" s="4">
        <f t="shared" si="4"/>
        <v>1</v>
      </c>
      <c r="BL19" s="4">
        <f t="shared" si="5"/>
        <v>1</v>
      </c>
      <c r="BM19" s="4">
        <f t="shared" si="6"/>
        <v>0</v>
      </c>
      <c r="BN19" s="4">
        <f t="shared" si="7"/>
        <v>0</v>
      </c>
      <c r="BO19" s="4">
        <f t="shared" si="8"/>
        <v>1</v>
      </c>
      <c r="BP19" s="4">
        <f t="shared" si="9"/>
        <v>9</v>
      </c>
    </row>
    <row r="20" spans="1:68" x14ac:dyDescent="0.15">
      <c r="A20" s="52">
        <f t="shared" si="13"/>
        <v>2</v>
      </c>
      <c r="B20" s="5">
        <f t="shared" si="12"/>
        <v>19</v>
      </c>
      <c r="C20" s="5" t="str">
        <f t="shared" si="10"/>
        <v>219</v>
      </c>
      <c r="D20" s="10">
        <v>8760</v>
      </c>
      <c r="E20" s="8" t="s">
        <v>1</v>
      </c>
      <c r="F20" s="5" t="s">
        <v>44</v>
      </c>
      <c r="G20" s="12" t="s">
        <v>19</v>
      </c>
      <c r="H20" s="8">
        <v>1</v>
      </c>
      <c r="I20" s="8">
        <v>1</v>
      </c>
      <c r="K20" s="11"/>
      <c r="L20" s="7" t="s">
        <v>46</v>
      </c>
      <c r="N20" s="5">
        <f>ROWS($2:20)</f>
        <v>19</v>
      </c>
      <c r="O20" s="5">
        <f>COUNTIF($G$2:$G20,O$1)</f>
        <v>4</v>
      </c>
      <c r="P20" s="5">
        <f>COUNTIF($G$2:$G20,P$1)</f>
        <v>6</v>
      </c>
      <c r="Q20" s="5">
        <f>COUNTIF($G$2:$G20,Q$1)</f>
        <v>9</v>
      </c>
      <c r="R20" s="5">
        <f>SUM(H$2:H20)</f>
        <v>18</v>
      </c>
      <c r="S20" s="5">
        <f>SUM(I$2:I20)</f>
        <v>35</v>
      </c>
      <c r="T20" s="5">
        <f t="shared" si="11"/>
        <v>14</v>
      </c>
      <c r="BG20" s="4">
        <f t="shared" si="0"/>
        <v>0</v>
      </c>
      <c r="BH20" s="4">
        <f t="shared" si="1"/>
        <v>0</v>
      </c>
      <c r="BI20" s="4">
        <f t="shared" si="2"/>
        <v>1</v>
      </c>
      <c r="BJ20" s="4">
        <f t="shared" si="3"/>
        <v>1</v>
      </c>
      <c r="BK20" s="4">
        <f t="shared" si="4"/>
        <v>0</v>
      </c>
      <c r="BL20" s="4">
        <f t="shared" si="5"/>
        <v>0</v>
      </c>
      <c r="BM20" s="4">
        <f t="shared" si="6"/>
        <v>1</v>
      </c>
      <c r="BN20" s="4">
        <f t="shared" si="7"/>
        <v>1</v>
      </c>
      <c r="BO20" s="4">
        <f t="shared" si="8"/>
        <v>1</v>
      </c>
      <c r="BP20" s="4">
        <f t="shared" si="9"/>
        <v>10</v>
      </c>
    </row>
    <row r="21" spans="1:68" x14ac:dyDescent="0.15">
      <c r="A21" s="52">
        <f t="shared" si="13"/>
        <v>2</v>
      </c>
      <c r="B21" s="5">
        <f t="shared" si="12"/>
        <v>20</v>
      </c>
      <c r="C21" s="5" t="str">
        <f t="shared" si="10"/>
        <v>220</v>
      </c>
      <c r="D21" s="10">
        <v>8761</v>
      </c>
      <c r="E21" s="8" t="s">
        <v>22</v>
      </c>
      <c r="F21" s="5" t="s">
        <v>132</v>
      </c>
      <c r="G21" s="12" t="s">
        <v>20</v>
      </c>
      <c r="H21" s="8">
        <v>0</v>
      </c>
      <c r="I21" s="8">
        <v>2</v>
      </c>
      <c r="K21" s="11"/>
      <c r="N21" s="5">
        <f>ROWS($2:21)</f>
        <v>20</v>
      </c>
      <c r="O21" s="5">
        <f>COUNTIF($G$2:$G21,O$1)</f>
        <v>4</v>
      </c>
      <c r="P21" s="5">
        <f>COUNTIF($G$2:$G21,P$1)</f>
        <v>6</v>
      </c>
      <c r="Q21" s="5">
        <f>COUNTIF($G$2:$G21,Q$1)</f>
        <v>10</v>
      </c>
      <c r="R21" s="5">
        <f>SUM(H$2:H21)</f>
        <v>18</v>
      </c>
      <c r="S21" s="5">
        <f>SUM(I$2:I21)</f>
        <v>37</v>
      </c>
      <c r="T21" s="5">
        <f t="shared" si="11"/>
        <v>14</v>
      </c>
      <c r="BG21" s="4">
        <f t="shared" si="0"/>
        <v>0</v>
      </c>
      <c r="BH21" s="4">
        <f t="shared" si="1"/>
        <v>0</v>
      </c>
      <c r="BI21" s="4">
        <f t="shared" si="2"/>
        <v>0</v>
      </c>
      <c r="BJ21" s="4">
        <f t="shared" si="3"/>
        <v>0</v>
      </c>
      <c r="BK21" s="4">
        <f t="shared" si="4"/>
        <v>1</v>
      </c>
      <c r="BL21" s="4">
        <f t="shared" si="5"/>
        <v>1</v>
      </c>
      <c r="BM21" s="4">
        <f t="shared" si="6"/>
        <v>0</v>
      </c>
      <c r="BN21" s="4">
        <f t="shared" si="7"/>
        <v>0</v>
      </c>
      <c r="BO21" s="4">
        <f t="shared" si="8"/>
        <v>1</v>
      </c>
      <c r="BP21" s="4">
        <f t="shared" si="9"/>
        <v>11</v>
      </c>
    </row>
    <row r="22" spans="1:68" x14ac:dyDescent="0.15">
      <c r="A22" s="52">
        <f t="shared" si="13"/>
        <v>2</v>
      </c>
      <c r="B22" s="5">
        <f t="shared" si="12"/>
        <v>21</v>
      </c>
      <c r="C22" s="5" t="str">
        <f t="shared" si="10"/>
        <v>221</v>
      </c>
      <c r="D22" s="10">
        <v>8764</v>
      </c>
      <c r="E22" s="8" t="s">
        <v>1</v>
      </c>
      <c r="F22" s="5" t="s">
        <v>127</v>
      </c>
      <c r="G22" s="12" t="s">
        <v>19</v>
      </c>
      <c r="H22" s="8">
        <v>0</v>
      </c>
      <c r="I22" s="8">
        <v>0</v>
      </c>
      <c r="K22" s="11"/>
      <c r="N22" s="5">
        <f>ROWS($2:22)</f>
        <v>21</v>
      </c>
      <c r="O22" s="5">
        <f>COUNTIF($G$2:$G22,O$1)</f>
        <v>4</v>
      </c>
      <c r="P22" s="5">
        <f>COUNTIF($G$2:$G22,P$1)</f>
        <v>7</v>
      </c>
      <c r="Q22" s="5">
        <f>COUNTIF($G$2:$G22,Q$1)</f>
        <v>10</v>
      </c>
      <c r="R22" s="5">
        <f>SUM(H$2:H22)</f>
        <v>18</v>
      </c>
      <c r="S22" s="5">
        <f>SUM(I$2:I22)</f>
        <v>37</v>
      </c>
      <c r="T22" s="5">
        <f t="shared" si="11"/>
        <v>15</v>
      </c>
      <c r="BG22" s="4">
        <f t="shared" si="0"/>
        <v>0</v>
      </c>
      <c r="BH22" s="4">
        <f t="shared" si="1"/>
        <v>0</v>
      </c>
      <c r="BI22" s="4">
        <f t="shared" si="2"/>
        <v>1</v>
      </c>
      <c r="BJ22" s="4">
        <f t="shared" si="3"/>
        <v>1</v>
      </c>
      <c r="BK22" s="4">
        <f t="shared" si="4"/>
        <v>0</v>
      </c>
      <c r="BL22" s="4">
        <f t="shared" si="5"/>
        <v>0</v>
      </c>
      <c r="BM22" s="4">
        <f t="shared" si="6"/>
        <v>1</v>
      </c>
      <c r="BN22" s="4">
        <f t="shared" si="7"/>
        <v>1</v>
      </c>
      <c r="BO22" s="4">
        <f t="shared" si="8"/>
        <v>1</v>
      </c>
      <c r="BP22" s="4">
        <f t="shared" si="9"/>
        <v>12</v>
      </c>
    </row>
    <row r="23" spans="1:68" x14ac:dyDescent="0.15">
      <c r="A23" s="52">
        <f t="shared" si="13"/>
        <v>2</v>
      </c>
      <c r="B23" s="5">
        <f t="shared" si="12"/>
        <v>22</v>
      </c>
      <c r="C23" s="5" t="str">
        <f t="shared" si="10"/>
        <v>222</v>
      </c>
      <c r="D23" s="10">
        <v>8771</v>
      </c>
      <c r="E23" s="8" t="s">
        <v>1</v>
      </c>
      <c r="F23" s="5" t="s">
        <v>134</v>
      </c>
      <c r="G23" s="12" t="s">
        <v>19</v>
      </c>
      <c r="H23" s="8">
        <v>1</v>
      </c>
      <c r="I23" s="8">
        <v>1</v>
      </c>
      <c r="K23" s="11"/>
      <c r="L23" s="7" t="s">
        <v>213</v>
      </c>
      <c r="N23" s="5">
        <f>ROWS($2:23)</f>
        <v>22</v>
      </c>
      <c r="O23" s="5">
        <f>COUNTIF($G$2:$G23,O$1)</f>
        <v>4</v>
      </c>
      <c r="P23" s="5">
        <f>COUNTIF($G$2:$G23,P$1)</f>
        <v>8</v>
      </c>
      <c r="Q23" s="5">
        <f>COUNTIF($G$2:$G23,Q$1)</f>
        <v>10</v>
      </c>
      <c r="R23" s="5">
        <f>SUM(H$2:H23)</f>
        <v>19</v>
      </c>
      <c r="S23" s="5">
        <f>SUM(I$2:I23)</f>
        <v>38</v>
      </c>
      <c r="T23" s="5">
        <f t="shared" si="11"/>
        <v>16</v>
      </c>
      <c r="BG23" s="4">
        <f t="shared" si="0"/>
        <v>0</v>
      </c>
      <c r="BH23" s="4">
        <f t="shared" si="1"/>
        <v>0</v>
      </c>
      <c r="BI23" s="4">
        <f t="shared" si="2"/>
        <v>1</v>
      </c>
      <c r="BJ23" s="4">
        <f t="shared" si="3"/>
        <v>2</v>
      </c>
      <c r="BK23" s="4">
        <f t="shared" si="4"/>
        <v>0</v>
      </c>
      <c r="BL23" s="4">
        <f t="shared" si="5"/>
        <v>0</v>
      </c>
      <c r="BM23" s="4">
        <f t="shared" si="6"/>
        <v>1</v>
      </c>
      <c r="BN23" s="4">
        <f t="shared" si="7"/>
        <v>2</v>
      </c>
      <c r="BO23" s="4">
        <f t="shared" si="8"/>
        <v>1</v>
      </c>
      <c r="BP23" s="4">
        <f t="shared" si="9"/>
        <v>13</v>
      </c>
    </row>
    <row r="24" spans="1:68" x14ac:dyDescent="0.15">
      <c r="A24" s="52">
        <f t="shared" si="13"/>
        <v>2</v>
      </c>
      <c r="B24" s="5">
        <f t="shared" si="12"/>
        <v>23</v>
      </c>
      <c r="C24" s="5" t="str">
        <f t="shared" si="10"/>
        <v>223</v>
      </c>
      <c r="D24" s="10">
        <v>8778</v>
      </c>
      <c r="E24" s="8" t="s">
        <v>22</v>
      </c>
      <c r="F24" s="5" t="s">
        <v>123</v>
      </c>
      <c r="G24" s="12" t="s">
        <v>20</v>
      </c>
      <c r="H24" s="8">
        <v>0</v>
      </c>
      <c r="I24" s="8">
        <v>2</v>
      </c>
      <c r="K24" s="11"/>
      <c r="N24" s="5">
        <f>ROWS($2:24)</f>
        <v>23</v>
      </c>
      <c r="O24" s="5">
        <f>COUNTIF($G$2:$G24,O$1)</f>
        <v>4</v>
      </c>
      <c r="P24" s="5">
        <f>COUNTIF($G$2:$G24,P$1)</f>
        <v>8</v>
      </c>
      <c r="Q24" s="5">
        <f>COUNTIF($G$2:$G24,Q$1)</f>
        <v>11</v>
      </c>
      <c r="R24" s="5">
        <f>SUM(H$2:H24)</f>
        <v>19</v>
      </c>
      <c r="S24" s="5">
        <f>SUM(I$2:I24)</f>
        <v>40</v>
      </c>
      <c r="T24" s="5">
        <f t="shared" si="11"/>
        <v>16</v>
      </c>
      <c r="BG24" s="4">
        <f t="shared" si="0"/>
        <v>0</v>
      </c>
      <c r="BH24" s="4">
        <f t="shared" si="1"/>
        <v>0</v>
      </c>
      <c r="BI24" s="4">
        <f t="shared" si="2"/>
        <v>0</v>
      </c>
      <c r="BJ24" s="4">
        <f t="shared" si="3"/>
        <v>0</v>
      </c>
      <c r="BK24" s="4">
        <f t="shared" si="4"/>
        <v>1</v>
      </c>
      <c r="BL24" s="4">
        <f t="shared" si="5"/>
        <v>1</v>
      </c>
      <c r="BM24" s="4">
        <f t="shared" si="6"/>
        <v>0</v>
      </c>
      <c r="BN24" s="4">
        <f t="shared" si="7"/>
        <v>0</v>
      </c>
      <c r="BO24" s="4">
        <f t="shared" si="8"/>
        <v>1</v>
      </c>
      <c r="BP24" s="4">
        <f t="shared" si="9"/>
        <v>14</v>
      </c>
    </row>
    <row r="25" spans="1:68" x14ac:dyDescent="0.15">
      <c r="A25" s="52">
        <f t="shared" si="13"/>
        <v>2</v>
      </c>
      <c r="B25" s="5">
        <f t="shared" si="12"/>
        <v>24</v>
      </c>
      <c r="C25" s="5" t="str">
        <f t="shared" si="10"/>
        <v>224</v>
      </c>
      <c r="D25" s="10">
        <v>8785</v>
      </c>
      <c r="E25" s="8" t="s">
        <v>1</v>
      </c>
      <c r="F25" s="5" t="s">
        <v>106</v>
      </c>
      <c r="G25" s="12" t="s">
        <v>20</v>
      </c>
      <c r="H25" s="8">
        <v>1</v>
      </c>
      <c r="I25" s="8">
        <v>3</v>
      </c>
      <c r="K25" s="11"/>
      <c r="L25" s="7" t="s">
        <v>209</v>
      </c>
      <c r="N25" s="5">
        <f>ROWS($2:25)</f>
        <v>24</v>
      </c>
      <c r="O25" s="5">
        <f>COUNTIF($G$2:$G25,O$1)</f>
        <v>4</v>
      </c>
      <c r="P25" s="5">
        <f>COUNTIF($G$2:$G25,P$1)</f>
        <v>8</v>
      </c>
      <c r="Q25" s="5">
        <f>COUNTIF($G$2:$G25,Q$1)</f>
        <v>12</v>
      </c>
      <c r="R25" s="5">
        <f>SUM(H$2:H25)</f>
        <v>20</v>
      </c>
      <c r="S25" s="5">
        <f>SUM(I$2:I25)</f>
        <v>43</v>
      </c>
      <c r="T25" s="5">
        <f t="shared" si="11"/>
        <v>16</v>
      </c>
      <c r="BG25" s="4">
        <f t="shared" si="0"/>
        <v>0</v>
      </c>
      <c r="BH25" s="4">
        <f t="shared" si="1"/>
        <v>0</v>
      </c>
      <c r="BI25" s="4">
        <f t="shared" si="2"/>
        <v>0</v>
      </c>
      <c r="BJ25" s="4">
        <f t="shared" si="3"/>
        <v>0</v>
      </c>
      <c r="BK25" s="4">
        <f t="shared" si="4"/>
        <v>1</v>
      </c>
      <c r="BL25" s="4">
        <f t="shared" si="5"/>
        <v>2</v>
      </c>
      <c r="BM25" s="4">
        <f t="shared" si="6"/>
        <v>0</v>
      </c>
      <c r="BN25" s="4">
        <f t="shared" si="7"/>
        <v>0</v>
      </c>
      <c r="BO25" s="4">
        <f t="shared" si="8"/>
        <v>1</v>
      </c>
      <c r="BP25" s="4">
        <f t="shared" si="9"/>
        <v>15</v>
      </c>
    </row>
    <row r="26" spans="1:68" x14ac:dyDescent="0.15">
      <c r="A26" s="52">
        <f t="shared" si="13"/>
        <v>2</v>
      </c>
      <c r="B26" s="5">
        <f t="shared" si="12"/>
        <v>25</v>
      </c>
      <c r="C26" s="5" t="str">
        <f t="shared" si="10"/>
        <v>225</v>
      </c>
      <c r="D26" s="10">
        <v>8789</v>
      </c>
      <c r="E26" s="8" t="s">
        <v>1</v>
      </c>
      <c r="F26" s="5" t="s">
        <v>144</v>
      </c>
      <c r="G26" s="12" t="s">
        <v>19</v>
      </c>
      <c r="H26" s="8">
        <v>1</v>
      </c>
      <c r="I26" s="8">
        <v>1</v>
      </c>
      <c r="K26" s="11"/>
      <c r="L26" s="7" t="s">
        <v>210</v>
      </c>
      <c r="N26" s="5">
        <f>ROWS($2:26)</f>
        <v>25</v>
      </c>
      <c r="O26" s="5">
        <f>COUNTIF($G$2:$G26,O$1)</f>
        <v>4</v>
      </c>
      <c r="P26" s="5">
        <f>COUNTIF($G$2:$G26,P$1)</f>
        <v>9</v>
      </c>
      <c r="Q26" s="5">
        <f>COUNTIF($G$2:$G26,Q$1)</f>
        <v>12</v>
      </c>
      <c r="R26" s="5">
        <f>SUM(H$2:H26)</f>
        <v>21</v>
      </c>
      <c r="S26" s="5">
        <f>SUM(I$2:I26)</f>
        <v>44</v>
      </c>
      <c r="T26" s="5">
        <f t="shared" si="11"/>
        <v>17</v>
      </c>
      <c r="BG26" s="4">
        <f t="shared" si="0"/>
        <v>0</v>
      </c>
      <c r="BH26" s="4">
        <f t="shared" si="1"/>
        <v>0</v>
      </c>
      <c r="BI26" s="4">
        <f t="shared" si="2"/>
        <v>1</v>
      </c>
      <c r="BJ26" s="4">
        <f t="shared" si="3"/>
        <v>1</v>
      </c>
      <c r="BK26" s="4">
        <f t="shared" si="4"/>
        <v>0</v>
      </c>
      <c r="BL26" s="4">
        <f t="shared" si="5"/>
        <v>0</v>
      </c>
      <c r="BM26" s="4">
        <f t="shared" si="6"/>
        <v>1</v>
      </c>
      <c r="BN26" s="4">
        <f t="shared" si="7"/>
        <v>1</v>
      </c>
      <c r="BO26" s="4">
        <f t="shared" si="8"/>
        <v>1</v>
      </c>
      <c r="BP26" s="4">
        <f t="shared" si="9"/>
        <v>16</v>
      </c>
    </row>
    <row r="27" spans="1:68" x14ac:dyDescent="0.15">
      <c r="A27" s="52">
        <f t="shared" si="13"/>
        <v>2</v>
      </c>
      <c r="B27" s="5">
        <f t="shared" si="12"/>
        <v>26</v>
      </c>
      <c r="C27" s="5" t="str">
        <f t="shared" si="10"/>
        <v>226</v>
      </c>
      <c r="D27" s="10">
        <v>8792</v>
      </c>
      <c r="E27" s="8" t="s">
        <v>22</v>
      </c>
      <c r="F27" s="5" t="s">
        <v>73</v>
      </c>
      <c r="G27" s="12" t="s">
        <v>20</v>
      </c>
      <c r="H27" s="8">
        <v>0</v>
      </c>
      <c r="I27" s="8">
        <v>3</v>
      </c>
      <c r="K27" s="11"/>
      <c r="N27" s="5">
        <f>ROWS($2:27)</f>
        <v>26</v>
      </c>
      <c r="O27" s="5">
        <f>COUNTIF($G$2:$G27,O$1)</f>
        <v>4</v>
      </c>
      <c r="P27" s="5">
        <f>COUNTIF($G$2:$G27,P$1)</f>
        <v>9</v>
      </c>
      <c r="Q27" s="5">
        <f>COUNTIF($G$2:$G27,Q$1)</f>
        <v>13</v>
      </c>
      <c r="R27" s="5">
        <f>SUM(H$2:H27)</f>
        <v>21</v>
      </c>
      <c r="S27" s="5">
        <f>SUM(I$2:I27)</f>
        <v>47</v>
      </c>
      <c r="T27" s="5">
        <f t="shared" si="11"/>
        <v>17</v>
      </c>
      <c r="BG27" s="4">
        <f t="shared" si="0"/>
        <v>0</v>
      </c>
      <c r="BH27" s="4">
        <f t="shared" si="1"/>
        <v>0</v>
      </c>
      <c r="BI27" s="4">
        <f t="shared" si="2"/>
        <v>0</v>
      </c>
      <c r="BJ27" s="4">
        <f t="shared" si="3"/>
        <v>0</v>
      </c>
      <c r="BK27" s="4">
        <f t="shared" si="4"/>
        <v>1</v>
      </c>
      <c r="BL27" s="4">
        <f t="shared" si="5"/>
        <v>1</v>
      </c>
      <c r="BM27" s="4">
        <f t="shared" si="6"/>
        <v>0</v>
      </c>
      <c r="BN27" s="4">
        <f t="shared" si="7"/>
        <v>0</v>
      </c>
      <c r="BO27" s="4">
        <f t="shared" si="8"/>
        <v>1</v>
      </c>
      <c r="BP27" s="4">
        <f t="shared" si="9"/>
        <v>17</v>
      </c>
    </row>
    <row r="28" spans="1:68" x14ac:dyDescent="0.15">
      <c r="A28" s="52">
        <f t="shared" si="13"/>
        <v>2</v>
      </c>
      <c r="B28" s="5">
        <f t="shared" si="12"/>
        <v>27</v>
      </c>
      <c r="C28" s="5" t="str">
        <f t="shared" si="10"/>
        <v>227</v>
      </c>
      <c r="D28" s="10">
        <v>8810</v>
      </c>
      <c r="E28" s="8" t="s">
        <v>1</v>
      </c>
      <c r="F28" s="5" t="s">
        <v>124</v>
      </c>
      <c r="G28" s="12" t="s">
        <v>19</v>
      </c>
      <c r="H28" s="8">
        <v>1</v>
      </c>
      <c r="I28" s="8">
        <v>1</v>
      </c>
      <c r="K28" s="11"/>
      <c r="L28" s="7" t="s">
        <v>211</v>
      </c>
      <c r="N28" s="5">
        <f>ROWS($2:28)</f>
        <v>27</v>
      </c>
      <c r="O28" s="5">
        <f>COUNTIF($G$2:$G28,O$1)</f>
        <v>4</v>
      </c>
      <c r="P28" s="5">
        <f>COUNTIF($G$2:$G28,P$1)</f>
        <v>10</v>
      </c>
      <c r="Q28" s="5">
        <f>COUNTIF($G$2:$G28,Q$1)</f>
        <v>13</v>
      </c>
      <c r="R28" s="5">
        <f>SUM(H$2:H28)</f>
        <v>22</v>
      </c>
      <c r="S28" s="5">
        <f>SUM(I$2:I28)</f>
        <v>48</v>
      </c>
      <c r="T28" s="5">
        <f t="shared" si="11"/>
        <v>18</v>
      </c>
      <c r="BG28" s="4">
        <f t="shared" si="0"/>
        <v>0</v>
      </c>
      <c r="BH28" s="4">
        <f t="shared" si="1"/>
        <v>0</v>
      </c>
      <c r="BI28" s="4">
        <f t="shared" si="2"/>
        <v>1</v>
      </c>
      <c r="BJ28" s="4">
        <f t="shared" si="3"/>
        <v>1</v>
      </c>
      <c r="BK28" s="4">
        <f t="shared" si="4"/>
        <v>0</v>
      </c>
      <c r="BL28" s="4">
        <f t="shared" si="5"/>
        <v>0</v>
      </c>
      <c r="BM28" s="4">
        <f t="shared" si="6"/>
        <v>1</v>
      </c>
      <c r="BN28" s="4">
        <f t="shared" si="7"/>
        <v>1</v>
      </c>
      <c r="BO28" s="4">
        <f t="shared" si="8"/>
        <v>1</v>
      </c>
      <c r="BP28" s="4">
        <f t="shared" si="9"/>
        <v>18</v>
      </c>
    </row>
    <row r="29" spans="1:68" x14ac:dyDescent="0.15">
      <c r="A29" s="52">
        <f t="shared" si="13"/>
        <v>2</v>
      </c>
      <c r="B29" s="5">
        <f t="shared" si="12"/>
        <v>28</v>
      </c>
      <c r="C29" s="5" t="str">
        <f t="shared" si="10"/>
        <v>228</v>
      </c>
      <c r="D29" s="10">
        <v>8813</v>
      </c>
      <c r="E29" s="8" t="s">
        <v>1</v>
      </c>
      <c r="F29" s="5" t="s">
        <v>143</v>
      </c>
      <c r="G29" s="12" t="s">
        <v>18</v>
      </c>
      <c r="H29" s="8">
        <v>2</v>
      </c>
      <c r="I29" s="8">
        <v>0</v>
      </c>
      <c r="K29" s="11"/>
      <c r="L29" s="7" t="s">
        <v>214</v>
      </c>
      <c r="N29" s="5">
        <f>ROWS($2:29)</f>
        <v>28</v>
      </c>
      <c r="O29" s="5">
        <f>COUNTIF($G$2:$G29,O$1)</f>
        <v>5</v>
      </c>
      <c r="P29" s="5">
        <f>COUNTIF($G$2:$G29,P$1)</f>
        <v>10</v>
      </c>
      <c r="Q29" s="5">
        <f>COUNTIF($G$2:$G29,Q$1)</f>
        <v>13</v>
      </c>
      <c r="R29" s="5">
        <f>SUM(H$2:H29)</f>
        <v>24</v>
      </c>
      <c r="S29" s="5">
        <f>SUM(I$2:I29)</f>
        <v>48</v>
      </c>
      <c r="T29" s="5">
        <f t="shared" si="11"/>
        <v>20</v>
      </c>
      <c r="BG29" s="4">
        <f t="shared" si="0"/>
        <v>1</v>
      </c>
      <c r="BH29" s="4">
        <f t="shared" si="1"/>
        <v>1</v>
      </c>
      <c r="BI29" s="4">
        <f t="shared" si="2"/>
        <v>0</v>
      </c>
      <c r="BJ29" s="4">
        <f t="shared" si="3"/>
        <v>0</v>
      </c>
      <c r="BK29" s="4">
        <f t="shared" si="4"/>
        <v>0</v>
      </c>
      <c r="BL29" s="4">
        <f t="shared" si="5"/>
        <v>0</v>
      </c>
      <c r="BM29" s="4">
        <f t="shared" si="6"/>
        <v>1</v>
      </c>
      <c r="BN29" s="4">
        <f t="shared" si="7"/>
        <v>2</v>
      </c>
      <c r="BO29" s="4">
        <f t="shared" si="8"/>
        <v>0</v>
      </c>
      <c r="BP29" s="4">
        <f t="shared" si="9"/>
        <v>0</v>
      </c>
    </row>
    <row r="30" spans="1:68" x14ac:dyDescent="0.15">
      <c r="A30" s="52">
        <f t="shared" si="13"/>
        <v>2</v>
      </c>
      <c r="B30" s="5">
        <f t="shared" si="12"/>
        <v>29</v>
      </c>
      <c r="C30" s="5" t="str">
        <f t="shared" si="10"/>
        <v>229</v>
      </c>
      <c r="D30" s="10">
        <v>8817</v>
      </c>
      <c r="E30" s="8" t="s">
        <v>1</v>
      </c>
      <c r="F30" s="5" t="s">
        <v>153</v>
      </c>
      <c r="G30" s="12" t="s">
        <v>20</v>
      </c>
      <c r="H30" s="8">
        <v>0</v>
      </c>
      <c r="I30" s="8">
        <v>2</v>
      </c>
      <c r="K30" s="11"/>
      <c r="N30" s="5">
        <f>ROWS($2:30)</f>
        <v>29</v>
      </c>
      <c r="O30" s="5">
        <f>COUNTIF($G$2:$G30,O$1)</f>
        <v>5</v>
      </c>
      <c r="P30" s="5">
        <f>COUNTIF($G$2:$G30,P$1)</f>
        <v>10</v>
      </c>
      <c r="Q30" s="5">
        <f>COUNTIF($G$2:$G30,Q$1)</f>
        <v>14</v>
      </c>
      <c r="R30" s="5">
        <f>SUM(H$2:H30)</f>
        <v>24</v>
      </c>
      <c r="S30" s="5">
        <f>SUM(I$2:I30)</f>
        <v>50</v>
      </c>
      <c r="T30" s="5">
        <f t="shared" si="11"/>
        <v>20</v>
      </c>
      <c r="BG30" s="4">
        <f t="shared" si="0"/>
        <v>0</v>
      </c>
      <c r="BH30" s="4">
        <f t="shared" si="1"/>
        <v>0</v>
      </c>
      <c r="BI30" s="4">
        <f t="shared" si="2"/>
        <v>0</v>
      </c>
      <c r="BJ30" s="4">
        <f t="shared" si="3"/>
        <v>0</v>
      </c>
      <c r="BK30" s="4">
        <f t="shared" si="4"/>
        <v>1</v>
      </c>
      <c r="BL30" s="4">
        <f t="shared" si="5"/>
        <v>1</v>
      </c>
      <c r="BM30" s="4">
        <f t="shared" si="6"/>
        <v>0</v>
      </c>
      <c r="BN30" s="4">
        <f t="shared" si="7"/>
        <v>0</v>
      </c>
      <c r="BO30" s="4">
        <f t="shared" si="8"/>
        <v>1</v>
      </c>
      <c r="BP30" s="4">
        <f t="shared" si="9"/>
        <v>1</v>
      </c>
    </row>
    <row r="31" spans="1:68" x14ac:dyDescent="0.15">
      <c r="A31" s="52">
        <f t="shared" si="13"/>
        <v>2</v>
      </c>
      <c r="B31" s="5">
        <f t="shared" si="12"/>
        <v>30</v>
      </c>
      <c r="C31" s="5" t="str">
        <f t="shared" si="10"/>
        <v>230</v>
      </c>
      <c r="D31" s="10">
        <v>8820</v>
      </c>
      <c r="E31" s="8" t="s">
        <v>22</v>
      </c>
      <c r="F31" s="5" t="s">
        <v>136</v>
      </c>
      <c r="G31" s="12" t="s">
        <v>18</v>
      </c>
      <c r="H31" s="8">
        <v>5</v>
      </c>
      <c r="I31" s="8">
        <v>0</v>
      </c>
      <c r="K31" s="11"/>
      <c r="L31" s="7" t="s">
        <v>215</v>
      </c>
      <c r="N31" s="5">
        <f>ROWS($2:31)</f>
        <v>30</v>
      </c>
      <c r="O31" s="5">
        <f>COUNTIF($G$2:$G31,O$1)</f>
        <v>6</v>
      </c>
      <c r="P31" s="5">
        <f>COUNTIF($G$2:$G31,P$1)</f>
        <v>10</v>
      </c>
      <c r="Q31" s="5">
        <f>COUNTIF($G$2:$G31,Q$1)</f>
        <v>14</v>
      </c>
      <c r="R31" s="5">
        <f>SUM(H$2:H31)</f>
        <v>29</v>
      </c>
      <c r="S31" s="5">
        <f>SUM(I$2:I31)</f>
        <v>50</v>
      </c>
      <c r="T31" s="5">
        <f t="shared" si="11"/>
        <v>22</v>
      </c>
      <c r="BG31" s="4">
        <f t="shared" si="0"/>
        <v>1</v>
      </c>
      <c r="BH31" s="4">
        <f t="shared" si="1"/>
        <v>1</v>
      </c>
      <c r="BI31" s="4">
        <f t="shared" si="2"/>
        <v>0</v>
      </c>
      <c r="BJ31" s="4">
        <f t="shared" si="3"/>
        <v>0</v>
      </c>
      <c r="BK31" s="4">
        <f t="shared" si="4"/>
        <v>0</v>
      </c>
      <c r="BL31" s="4">
        <f t="shared" si="5"/>
        <v>0</v>
      </c>
      <c r="BM31" s="4">
        <f t="shared" si="6"/>
        <v>1</v>
      </c>
      <c r="BN31" s="4">
        <f t="shared" si="7"/>
        <v>1</v>
      </c>
      <c r="BO31" s="4">
        <f t="shared" si="8"/>
        <v>0</v>
      </c>
      <c r="BP31" s="4">
        <f t="shared" si="9"/>
        <v>0</v>
      </c>
    </row>
    <row r="32" spans="1:68" x14ac:dyDescent="0.15">
      <c r="A32" s="52">
        <f t="shared" si="13"/>
        <v>2</v>
      </c>
      <c r="B32" s="5">
        <f t="shared" si="12"/>
        <v>31</v>
      </c>
      <c r="C32" s="5" t="str">
        <f t="shared" si="10"/>
        <v>231</v>
      </c>
      <c r="D32" s="10">
        <v>8824</v>
      </c>
      <c r="E32" s="8" t="s">
        <v>1</v>
      </c>
      <c r="F32" s="5" t="s">
        <v>0</v>
      </c>
      <c r="G32" s="12" t="s">
        <v>19</v>
      </c>
      <c r="H32" s="8">
        <v>1</v>
      </c>
      <c r="I32" s="8">
        <v>1</v>
      </c>
      <c r="K32" s="11"/>
      <c r="L32" s="7" t="s">
        <v>35</v>
      </c>
      <c r="N32" s="5">
        <f>ROWS($2:32)</f>
        <v>31</v>
      </c>
      <c r="O32" s="5">
        <f>COUNTIF($G$2:$G32,O$1)</f>
        <v>6</v>
      </c>
      <c r="P32" s="5">
        <f>COUNTIF($G$2:$G32,P$1)</f>
        <v>11</v>
      </c>
      <c r="Q32" s="5">
        <f>COUNTIF($G$2:$G32,Q$1)</f>
        <v>14</v>
      </c>
      <c r="R32" s="5">
        <f>SUM(H$2:H32)</f>
        <v>30</v>
      </c>
      <c r="S32" s="5">
        <f>SUM(I$2:I32)</f>
        <v>51</v>
      </c>
      <c r="T32" s="5">
        <f t="shared" si="11"/>
        <v>23</v>
      </c>
      <c r="BG32" s="4">
        <f t="shared" si="0"/>
        <v>0</v>
      </c>
      <c r="BH32" s="4">
        <f t="shared" si="1"/>
        <v>0</v>
      </c>
      <c r="BI32" s="4">
        <f t="shared" si="2"/>
        <v>1</v>
      </c>
      <c r="BJ32" s="4">
        <f t="shared" si="3"/>
        <v>1</v>
      </c>
      <c r="BK32" s="4">
        <f t="shared" si="4"/>
        <v>0</v>
      </c>
      <c r="BL32" s="4">
        <f t="shared" si="5"/>
        <v>0</v>
      </c>
      <c r="BM32" s="4">
        <f t="shared" si="6"/>
        <v>1</v>
      </c>
      <c r="BN32" s="4">
        <f t="shared" si="7"/>
        <v>2</v>
      </c>
      <c r="BO32" s="4">
        <f t="shared" si="8"/>
        <v>1</v>
      </c>
      <c r="BP32" s="4">
        <f t="shared" si="9"/>
        <v>1</v>
      </c>
    </row>
    <row r="33" spans="1:68" x14ac:dyDescent="0.15">
      <c r="A33" s="52">
        <f t="shared" si="13"/>
        <v>2</v>
      </c>
      <c r="B33" s="5">
        <f t="shared" si="12"/>
        <v>32</v>
      </c>
      <c r="C33" s="5" t="str">
        <f t="shared" si="10"/>
        <v>232</v>
      </c>
      <c r="D33" s="10">
        <v>8832</v>
      </c>
      <c r="E33" s="8" t="s">
        <v>22</v>
      </c>
      <c r="F33" s="5" t="s">
        <v>126</v>
      </c>
      <c r="G33" s="12" t="s">
        <v>18</v>
      </c>
      <c r="H33" s="8">
        <v>3</v>
      </c>
      <c r="I33" s="8">
        <v>0</v>
      </c>
      <c r="K33" s="11"/>
      <c r="L33" s="7" t="s">
        <v>216</v>
      </c>
      <c r="N33" s="5">
        <f>ROWS($2:33)</f>
        <v>32</v>
      </c>
      <c r="O33" s="5">
        <f>COUNTIF($G$2:$G33,O$1)</f>
        <v>7</v>
      </c>
      <c r="P33" s="5">
        <f>COUNTIF($G$2:$G33,P$1)</f>
        <v>11</v>
      </c>
      <c r="Q33" s="5">
        <f>COUNTIF($G$2:$G33,Q$1)</f>
        <v>14</v>
      </c>
      <c r="R33" s="5">
        <f>SUM(H$2:H33)</f>
        <v>33</v>
      </c>
      <c r="S33" s="5">
        <f>SUM(I$2:I33)</f>
        <v>51</v>
      </c>
      <c r="T33" s="5">
        <f t="shared" si="11"/>
        <v>25</v>
      </c>
      <c r="BG33" s="4">
        <f t="shared" si="0"/>
        <v>1</v>
      </c>
      <c r="BH33" s="4">
        <f t="shared" si="1"/>
        <v>1</v>
      </c>
      <c r="BI33" s="4">
        <f t="shared" si="2"/>
        <v>0</v>
      </c>
      <c r="BJ33" s="4">
        <f t="shared" si="3"/>
        <v>0</v>
      </c>
      <c r="BK33" s="4">
        <f t="shared" si="4"/>
        <v>0</v>
      </c>
      <c r="BL33" s="4">
        <f t="shared" si="5"/>
        <v>0</v>
      </c>
      <c r="BM33" s="4">
        <f t="shared" si="6"/>
        <v>1</v>
      </c>
      <c r="BN33" s="4">
        <f t="shared" si="7"/>
        <v>3</v>
      </c>
      <c r="BO33" s="4">
        <f t="shared" si="8"/>
        <v>0</v>
      </c>
      <c r="BP33" s="4">
        <f t="shared" si="9"/>
        <v>0</v>
      </c>
    </row>
    <row r="34" spans="1:68" x14ac:dyDescent="0.15">
      <c r="A34" s="52">
        <f t="shared" si="13"/>
        <v>2</v>
      </c>
      <c r="B34" s="5">
        <f t="shared" si="12"/>
        <v>33</v>
      </c>
      <c r="C34" s="5" t="str">
        <f t="shared" si="10"/>
        <v>233</v>
      </c>
      <c r="D34" s="10">
        <v>8834</v>
      </c>
      <c r="E34" s="8" t="s">
        <v>1</v>
      </c>
      <c r="F34" s="5" t="s">
        <v>121</v>
      </c>
      <c r="G34" s="12" t="s">
        <v>20</v>
      </c>
      <c r="H34" s="8">
        <v>0</v>
      </c>
      <c r="I34" s="8">
        <v>1</v>
      </c>
      <c r="K34" s="11"/>
      <c r="N34" s="5">
        <f>ROWS($2:34)</f>
        <v>33</v>
      </c>
      <c r="O34" s="5">
        <f>COUNTIF($G$2:$G34,O$1)</f>
        <v>7</v>
      </c>
      <c r="P34" s="5">
        <f>COUNTIF($G$2:$G34,P$1)</f>
        <v>11</v>
      </c>
      <c r="Q34" s="5">
        <f>COUNTIF($G$2:$G34,Q$1)</f>
        <v>15</v>
      </c>
      <c r="R34" s="5">
        <f>SUM(H$2:H34)</f>
        <v>33</v>
      </c>
      <c r="S34" s="5">
        <f>SUM(I$2:I34)</f>
        <v>52</v>
      </c>
      <c r="T34" s="5">
        <f t="shared" si="11"/>
        <v>25</v>
      </c>
      <c r="BG34" s="4">
        <f t="shared" si="0"/>
        <v>0</v>
      </c>
      <c r="BH34" s="4">
        <f t="shared" si="1"/>
        <v>0</v>
      </c>
      <c r="BI34" s="4">
        <f t="shared" si="2"/>
        <v>0</v>
      </c>
      <c r="BJ34" s="4">
        <f t="shared" si="3"/>
        <v>0</v>
      </c>
      <c r="BK34" s="4">
        <f t="shared" si="4"/>
        <v>1</v>
      </c>
      <c r="BL34" s="4">
        <f t="shared" si="5"/>
        <v>1</v>
      </c>
      <c r="BM34" s="4">
        <f t="shared" si="6"/>
        <v>0</v>
      </c>
      <c r="BN34" s="4">
        <f t="shared" si="7"/>
        <v>0</v>
      </c>
      <c r="BO34" s="4">
        <f t="shared" si="8"/>
        <v>1</v>
      </c>
      <c r="BP34" s="4">
        <f t="shared" si="9"/>
        <v>1</v>
      </c>
    </row>
    <row r="35" spans="1:68" x14ac:dyDescent="0.15">
      <c r="A35" s="52">
        <f t="shared" si="13"/>
        <v>2</v>
      </c>
      <c r="B35" s="5">
        <f t="shared" si="12"/>
        <v>34</v>
      </c>
      <c r="C35" s="5" t="str">
        <f t="shared" si="10"/>
        <v>234</v>
      </c>
      <c r="D35" s="10">
        <v>8841</v>
      </c>
      <c r="E35" s="8" t="s">
        <v>22</v>
      </c>
      <c r="F35" s="5" t="s">
        <v>131</v>
      </c>
      <c r="G35" s="12" t="s">
        <v>19</v>
      </c>
      <c r="H35" s="8">
        <v>1</v>
      </c>
      <c r="I35" s="8">
        <v>1</v>
      </c>
      <c r="K35" s="11"/>
      <c r="L35" s="7" t="s">
        <v>217</v>
      </c>
      <c r="N35" s="5">
        <f>ROWS($2:35)</f>
        <v>34</v>
      </c>
      <c r="O35" s="5">
        <f>COUNTIF($G$2:$G35,O$1)</f>
        <v>7</v>
      </c>
      <c r="P35" s="5">
        <f>COUNTIF($G$2:$G35,P$1)</f>
        <v>12</v>
      </c>
      <c r="Q35" s="5">
        <f>COUNTIF($G$2:$G35,Q$1)</f>
        <v>15</v>
      </c>
      <c r="R35" s="5">
        <f>SUM(H$2:H35)</f>
        <v>34</v>
      </c>
      <c r="S35" s="5">
        <f>SUM(I$2:I35)</f>
        <v>53</v>
      </c>
      <c r="T35" s="5">
        <f t="shared" si="11"/>
        <v>26</v>
      </c>
      <c r="BG35" s="4">
        <f t="shared" si="0"/>
        <v>0</v>
      </c>
      <c r="BH35" s="4">
        <f t="shared" si="1"/>
        <v>0</v>
      </c>
      <c r="BI35" s="4">
        <f t="shared" si="2"/>
        <v>1</v>
      </c>
      <c r="BJ35" s="4">
        <f t="shared" si="3"/>
        <v>1</v>
      </c>
      <c r="BK35" s="4">
        <f t="shared" si="4"/>
        <v>0</v>
      </c>
      <c r="BL35" s="4">
        <f t="shared" si="5"/>
        <v>0</v>
      </c>
      <c r="BM35" s="4">
        <f t="shared" si="6"/>
        <v>1</v>
      </c>
      <c r="BN35" s="4">
        <f t="shared" si="7"/>
        <v>1</v>
      </c>
      <c r="BO35" s="4">
        <f t="shared" si="8"/>
        <v>1</v>
      </c>
      <c r="BP35" s="4">
        <f t="shared" si="9"/>
        <v>2</v>
      </c>
    </row>
    <row r="36" spans="1:68" x14ac:dyDescent="0.15">
      <c r="A36" s="52">
        <f t="shared" si="13"/>
        <v>2</v>
      </c>
      <c r="B36" s="5">
        <f t="shared" si="12"/>
        <v>35</v>
      </c>
      <c r="C36" s="5" t="str">
        <f t="shared" si="10"/>
        <v>235</v>
      </c>
      <c r="D36" s="10">
        <v>8848</v>
      </c>
      <c r="E36" s="8" t="s">
        <v>1</v>
      </c>
      <c r="F36" s="5" t="s">
        <v>142</v>
      </c>
      <c r="G36" s="12" t="s">
        <v>20</v>
      </c>
      <c r="H36" s="8">
        <v>3</v>
      </c>
      <c r="I36" s="8">
        <v>4</v>
      </c>
      <c r="K36" s="11"/>
      <c r="L36" s="7" t="s">
        <v>218</v>
      </c>
      <c r="N36" s="5">
        <f>ROWS($2:36)</f>
        <v>35</v>
      </c>
      <c r="O36" s="5">
        <f>COUNTIF($G$2:$G36,O$1)</f>
        <v>7</v>
      </c>
      <c r="P36" s="5">
        <f>COUNTIF($G$2:$G36,P$1)</f>
        <v>12</v>
      </c>
      <c r="Q36" s="5">
        <f>COUNTIF($G$2:$G36,Q$1)</f>
        <v>16</v>
      </c>
      <c r="R36" s="5">
        <f>SUM(H$2:H36)</f>
        <v>37</v>
      </c>
      <c r="S36" s="5">
        <f>SUM(I$2:I36)</f>
        <v>57</v>
      </c>
      <c r="T36" s="5">
        <f t="shared" si="11"/>
        <v>26</v>
      </c>
      <c r="BG36" s="4">
        <f t="shared" si="0"/>
        <v>0</v>
      </c>
      <c r="BH36" s="4">
        <f t="shared" si="1"/>
        <v>0</v>
      </c>
      <c r="BI36" s="4">
        <f t="shared" si="2"/>
        <v>0</v>
      </c>
      <c r="BJ36" s="4">
        <f t="shared" si="3"/>
        <v>0</v>
      </c>
      <c r="BK36" s="4">
        <f t="shared" si="4"/>
        <v>1</v>
      </c>
      <c r="BL36" s="4">
        <f t="shared" si="5"/>
        <v>1</v>
      </c>
      <c r="BM36" s="4">
        <f t="shared" si="6"/>
        <v>0</v>
      </c>
      <c r="BN36" s="4">
        <f t="shared" si="7"/>
        <v>0</v>
      </c>
      <c r="BO36" s="4">
        <f t="shared" si="8"/>
        <v>1</v>
      </c>
      <c r="BP36" s="4">
        <f t="shared" si="9"/>
        <v>3</v>
      </c>
    </row>
    <row r="37" spans="1:68" x14ac:dyDescent="0.15">
      <c r="A37" s="52">
        <f t="shared" si="13"/>
        <v>2</v>
      </c>
      <c r="B37" s="5">
        <f t="shared" si="12"/>
        <v>36</v>
      </c>
      <c r="C37" s="5" t="str">
        <f t="shared" si="10"/>
        <v>236</v>
      </c>
      <c r="D37" s="10">
        <v>8862</v>
      </c>
      <c r="E37" s="8" t="s">
        <v>1</v>
      </c>
      <c r="F37" s="5" t="s">
        <v>63</v>
      </c>
      <c r="G37" s="12" t="s">
        <v>18</v>
      </c>
      <c r="H37" s="8">
        <v>3</v>
      </c>
      <c r="I37" s="8">
        <v>1</v>
      </c>
      <c r="K37" s="11"/>
      <c r="L37" s="7" t="s">
        <v>219</v>
      </c>
      <c r="N37" s="5">
        <f>ROWS($2:37)</f>
        <v>36</v>
      </c>
      <c r="O37" s="5">
        <f>COUNTIF($G$2:$G37,O$1)</f>
        <v>8</v>
      </c>
      <c r="P37" s="5">
        <f>COUNTIF($G$2:$G37,P$1)</f>
        <v>12</v>
      </c>
      <c r="Q37" s="5">
        <f>COUNTIF($G$2:$G37,Q$1)</f>
        <v>16</v>
      </c>
      <c r="R37" s="5">
        <f>SUM(H$2:H37)</f>
        <v>40</v>
      </c>
      <c r="S37" s="5">
        <f>SUM(I$2:I37)</f>
        <v>58</v>
      </c>
      <c r="T37" s="5">
        <f t="shared" si="11"/>
        <v>28</v>
      </c>
      <c r="BG37" s="4">
        <f t="shared" si="0"/>
        <v>1</v>
      </c>
      <c r="BH37" s="4">
        <f t="shared" si="1"/>
        <v>1</v>
      </c>
      <c r="BI37" s="4">
        <f t="shared" si="2"/>
        <v>0</v>
      </c>
      <c r="BJ37" s="4">
        <f t="shared" si="3"/>
        <v>0</v>
      </c>
      <c r="BK37" s="4">
        <f t="shared" si="4"/>
        <v>0</v>
      </c>
      <c r="BL37" s="4">
        <f t="shared" si="5"/>
        <v>0</v>
      </c>
      <c r="BM37" s="4">
        <f t="shared" si="6"/>
        <v>1</v>
      </c>
      <c r="BN37" s="4">
        <f t="shared" si="7"/>
        <v>1</v>
      </c>
      <c r="BO37" s="4">
        <f t="shared" si="8"/>
        <v>0</v>
      </c>
      <c r="BP37" s="4">
        <f t="shared" si="9"/>
        <v>0</v>
      </c>
    </row>
    <row r="38" spans="1:68" x14ac:dyDescent="0.15">
      <c r="A38" s="52">
        <f t="shared" si="13"/>
        <v>2</v>
      </c>
      <c r="B38" s="5">
        <f t="shared" si="12"/>
        <v>37</v>
      </c>
      <c r="C38" s="5" t="str">
        <f t="shared" si="10"/>
        <v>237</v>
      </c>
      <c r="D38" s="10">
        <v>8869</v>
      </c>
      <c r="E38" s="8" t="s">
        <v>22</v>
      </c>
      <c r="F38" s="5" t="s">
        <v>128</v>
      </c>
      <c r="G38" s="12" t="s">
        <v>20</v>
      </c>
      <c r="H38" s="8">
        <v>1</v>
      </c>
      <c r="I38" s="8">
        <v>7</v>
      </c>
      <c r="K38" s="11"/>
      <c r="L38" s="7" t="s">
        <v>217</v>
      </c>
      <c r="N38" s="5">
        <f>ROWS($2:38)</f>
        <v>37</v>
      </c>
      <c r="O38" s="5">
        <f>COUNTIF($G$2:$G38,O$1)</f>
        <v>8</v>
      </c>
      <c r="P38" s="5">
        <f>COUNTIF($G$2:$G38,P$1)</f>
        <v>12</v>
      </c>
      <c r="Q38" s="5">
        <f>COUNTIF($G$2:$G38,Q$1)</f>
        <v>17</v>
      </c>
      <c r="R38" s="5">
        <f>SUM(H$2:H38)</f>
        <v>41</v>
      </c>
      <c r="S38" s="5">
        <f>SUM(I$2:I38)</f>
        <v>65</v>
      </c>
      <c r="T38" s="5">
        <f t="shared" si="11"/>
        <v>28</v>
      </c>
      <c r="BG38" s="4">
        <f t="shared" si="0"/>
        <v>0</v>
      </c>
      <c r="BH38" s="4">
        <f t="shared" si="1"/>
        <v>0</v>
      </c>
      <c r="BI38" s="4">
        <f t="shared" si="2"/>
        <v>0</v>
      </c>
      <c r="BJ38" s="4">
        <f t="shared" si="3"/>
        <v>0</v>
      </c>
      <c r="BK38" s="4">
        <f t="shared" si="4"/>
        <v>1</v>
      </c>
      <c r="BL38" s="4">
        <f t="shared" si="5"/>
        <v>1</v>
      </c>
      <c r="BM38" s="4">
        <f t="shared" si="6"/>
        <v>0</v>
      </c>
      <c r="BN38" s="4">
        <f t="shared" si="7"/>
        <v>0</v>
      </c>
      <c r="BO38" s="4">
        <f t="shared" si="8"/>
        <v>1</v>
      </c>
      <c r="BP38" s="4">
        <f t="shared" si="9"/>
        <v>1</v>
      </c>
    </row>
    <row r="39" spans="1:68" x14ac:dyDescent="0.15">
      <c r="A39" s="52">
        <f t="shared" si="13"/>
        <v>2</v>
      </c>
      <c r="B39" s="5">
        <f t="shared" si="12"/>
        <v>38</v>
      </c>
      <c r="C39" s="5" t="str">
        <f t="shared" si="10"/>
        <v>238</v>
      </c>
      <c r="D39" s="10">
        <v>8875</v>
      </c>
      <c r="E39" s="8" t="s">
        <v>22</v>
      </c>
      <c r="F39" s="5" t="s">
        <v>45</v>
      </c>
      <c r="G39" s="12" t="s">
        <v>20</v>
      </c>
      <c r="H39" s="8">
        <v>0</v>
      </c>
      <c r="I39" s="8">
        <v>1</v>
      </c>
      <c r="K39" s="11"/>
      <c r="N39" s="5">
        <f>ROWS($2:39)</f>
        <v>38</v>
      </c>
      <c r="O39" s="5">
        <f>COUNTIF($G$2:$G39,O$1)</f>
        <v>8</v>
      </c>
      <c r="P39" s="5">
        <f>COUNTIF($G$2:$G39,P$1)</f>
        <v>12</v>
      </c>
      <c r="Q39" s="5">
        <f>COUNTIF($G$2:$G39,Q$1)</f>
        <v>18</v>
      </c>
      <c r="R39" s="5">
        <f>SUM(H$2:H39)</f>
        <v>41</v>
      </c>
      <c r="S39" s="5">
        <f>SUM(I$2:I39)</f>
        <v>66</v>
      </c>
      <c r="T39" s="5">
        <f t="shared" si="11"/>
        <v>28</v>
      </c>
      <c r="BG39" s="4">
        <f t="shared" si="0"/>
        <v>0</v>
      </c>
      <c r="BH39" s="4">
        <f t="shared" si="1"/>
        <v>0</v>
      </c>
      <c r="BI39" s="4">
        <f t="shared" si="2"/>
        <v>0</v>
      </c>
      <c r="BJ39" s="4">
        <f t="shared" si="3"/>
        <v>0</v>
      </c>
      <c r="BK39" s="4">
        <f t="shared" si="4"/>
        <v>1</v>
      </c>
      <c r="BL39" s="4">
        <f t="shared" si="5"/>
        <v>2</v>
      </c>
      <c r="BM39" s="4">
        <f t="shared" si="6"/>
        <v>0</v>
      </c>
      <c r="BN39" s="4">
        <f t="shared" si="7"/>
        <v>0</v>
      </c>
      <c r="BO39" s="4">
        <f t="shared" si="8"/>
        <v>1</v>
      </c>
      <c r="BP39" s="4">
        <f t="shared" si="9"/>
        <v>2</v>
      </c>
    </row>
    <row r="40" spans="1:68" x14ac:dyDescent="0.15">
      <c r="A40" s="52">
        <f t="shared" si="13"/>
        <v>2</v>
      </c>
      <c r="B40" s="5">
        <f t="shared" si="12"/>
        <v>39</v>
      </c>
      <c r="C40" s="5" t="str">
        <f t="shared" si="10"/>
        <v>239</v>
      </c>
      <c r="D40" s="10">
        <v>8876</v>
      </c>
      <c r="E40" s="8" t="s">
        <v>1</v>
      </c>
      <c r="F40" s="5" t="s">
        <v>133</v>
      </c>
      <c r="G40" s="12" t="s">
        <v>18</v>
      </c>
      <c r="H40" s="8">
        <v>4</v>
      </c>
      <c r="I40" s="8">
        <v>0</v>
      </c>
      <c r="K40" s="11"/>
      <c r="L40" s="7" t="s">
        <v>220</v>
      </c>
      <c r="N40" s="5">
        <f>ROWS($2:40)</f>
        <v>39</v>
      </c>
      <c r="O40" s="5">
        <f>COUNTIF($G$2:$G40,O$1)</f>
        <v>9</v>
      </c>
      <c r="P40" s="5">
        <f>COUNTIF($G$2:$G40,P$1)</f>
        <v>12</v>
      </c>
      <c r="Q40" s="5">
        <f>COUNTIF($G$2:$G40,Q$1)</f>
        <v>18</v>
      </c>
      <c r="R40" s="5">
        <f>SUM(H$2:H40)</f>
        <v>45</v>
      </c>
      <c r="S40" s="5">
        <f>SUM(I$2:I40)</f>
        <v>66</v>
      </c>
      <c r="T40" s="5">
        <f t="shared" si="11"/>
        <v>30</v>
      </c>
      <c r="BG40" s="4">
        <f t="shared" si="0"/>
        <v>1</v>
      </c>
      <c r="BH40" s="4">
        <f t="shared" si="1"/>
        <v>1</v>
      </c>
      <c r="BI40" s="4">
        <f t="shared" si="2"/>
        <v>0</v>
      </c>
      <c r="BJ40" s="4">
        <f t="shared" si="3"/>
        <v>0</v>
      </c>
      <c r="BK40" s="4">
        <f t="shared" si="4"/>
        <v>0</v>
      </c>
      <c r="BL40" s="4">
        <f t="shared" si="5"/>
        <v>0</v>
      </c>
      <c r="BM40" s="4">
        <f t="shared" si="6"/>
        <v>1</v>
      </c>
      <c r="BN40" s="4">
        <f t="shared" si="7"/>
        <v>1</v>
      </c>
      <c r="BO40" s="4">
        <f t="shared" si="8"/>
        <v>0</v>
      </c>
      <c r="BP40" s="4">
        <f t="shared" si="9"/>
        <v>0</v>
      </c>
    </row>
    <row r="41" spans="1:68" x14ac:dyDescent="0.15">
      <c r="A41" s="52">
        <f t="shared" si="13"/>
        <v>2</v>
      </c>
      <c r="B41" s="5">
        <f t="shared" si="12"/>
        <v>40</v>
      </c>
      <c r="C41" s="5" t="str">
        <f t="shared" si="10"/>
        <v>240</v>
      </c>
      <c r="D41" s="10">
        <v>8879</v>
      </c>
      <c r="E41" s="8" t="s">
        <v>22</v>
      </c>
      <c r="F41" s="5" t="s">
        <v>146</v>
      </c>
      <c r="G41" s="12" t="s">
        <v>19</v>
      </c>
      <c r="H41" s="8">
        <v>0</v>
      </c>
      <c r="I41" s="8">
        <v>0</v>
      </c>
      <c r="K41" s="11"/>
      <c r="N41" s="5">
        <f>ROWS($2:41)</f>
        <v>40</v>
      </c>
      <c r="O41" s="5">
        <f>COUNTIF($G$2:$G41,O$1)</f>
        <v>9</v>
      </c>
      <c r="P41" s="5">
        <f>COUNTIF($G$2:$G41,P$1)</f>
        <v>13</v>
      </c>
      <c r="Q41" s="5">
        <f>COUNTIF($G$2:$G41,Q$1)</f>
        <v>18</v>
      </c>
      <c r="R41" s="5">
        <f>SUM(H$2:H41)</f>
        <v>45</v>
      </c>
      <c r="S41" s="5">
        <f>SUM(I$2:I41)</f>
        <v>66</v>
      </c>
      <c r="T41" s="5">
        <f t="shared" si="11"/>
        <v>31</v>
      </c>
      <c r="BG41" s="4">
        <f t="shared" si="0"/>
        <v>0</v>
      </c>
      <c r="BH41" s="4">
        <f t="shared" si="1"/>
        <v>0</v>
      </c>
      <c r="BI41" s="4">
        <f t="shared" si="2"/>
        <v>1</v>
      </c>
      <c r="BJ41" s="4">
        <f t="shared" si="3"/>
        <v>1</v>
      </c>
      <c r="BK41" s="4">
        <f t="shared" si="4"/>
        <v>0</v>
      </c>
      <c r="BL41" s="4">
        <f t="shared" si="5"/>
        <v>0</v>
      </c>
      <c r="BM41" s="4">
        <f t="shared" si="6"/>
        <v>1</v>
      </c>
      <c r="BN41" s="4">
        <f t="shared" si="7"/>
        <v>2</v>
      </c>
      <c r="BO41" s="4">
        <f t="shared" si="8"/>
        <v>1</v>
      </c>
      <c r="BP41" s="4">
        <f t="shared" si="9"/>
        <v>1</v>
      </c>
    </row>
    <row r="42" spans="1:68" x14ac:dyDescent="0.15">
      <c r="A42" s="52">
        <f t="shared" si="13"/>
        <v>2</v>
      </c>
      <c r="B42" s="5">
        <f t="shared" si="12"/>
        <v>41</v>
      </c>
      <c r="C42" s="5" t="str">
        <f t="shared" si="10"/>
        <v>241</v>
      </c>
      <c r="D42" s="10">
        <v>8883</v>
      </c>
      <c r="E42" s="8" t="s">
        <v>22</v>
      </c>
      <c r="F42" s="5" t="s">
        <v>120</v>
      </c>
      <c r="G42" s="12" t="s">
        <v>20</v>
      </c>
      <c r="H42" s="8">
        <v>1</v>
      </c>
      <c r="I42" s="8">
        <v>5</v>
      </c>
      <c r="K42" s="11"/>
      <c r="L42" s="7" t="s">
        <v>46</v>
      </c>
      <c r="N42" s="5">
        <f>ROWS($2:42)</f>
        <v>41</v>
      </c>
      <c r="O42" s="5">
        <f>COUNTIF($G$2:$G42,O$1)</f>
        <v>9</v>
      </c>
      <c r="P42" s="5">
        <f>COUNTIF($G$2:$G42,P$1)</f>
        <v>13</v>
      </c>
      <c r="Q42" s="5">
        <f>COUNTIF($G$2:$G42,Q$1)</f>
        <v>19</v>
      </c>
      <c r="R42" s="5">
        <f>SUM(H$2:H42)</f>
        <v>46</v>
      </c>
      <c r="S42" s="5">
        <f>SUM(I$2:I42)</f>
        <v>71</v>
      </c>
      <c r="T42" s="5">
        <f t="shared" si="11"/>
        <v>31</v>
      </c>
      <c r="BG42" s="4">
        <f t="shared" si="0"/>
        <v>0</v>
      </c>
      <c r="BH42" s="4">
        <f t="shared" si="1"/>
        <v>0</v>
      </c>
      <c r="BI42" s="4">
        <f t="shared" si="2"/>
        <v>0</v>
      </c>
      <c r="BJ42" s="4">
        <f t="shared" si="3"/>
        <v>0</v>
      </c>
      <c r="BK42" s="4">
        <f t="shared" si="4"/>
        <v>1</v>
      </c>
      <c r="BL42" s="4">
        <f t="shared" si="5"/>
        <v>1</v>
      </c>
      <c r="BM42" s="4">
        <f t="shared" si="6"/>
        <v>0</v>
      </c>
      <c r="BN42" s="4">
        <f t="shared" si="7"/>
        <v>0</v>
      </c>
      <c r="BO42" s="4">
        <f t="shared" si="8"/>
        <v>1</v>
      </c>
      <c r="BP42" s="4">
        <f t="shared" si="9"/>
        <v>2</v>
      </c>
    </row>
    <row r="43" spans="1:68" x14ac:dyDescent="0.15">
      <c r="A43" s="52">
        <f t="shared" si="13"/>
        <v>2</v>
      </c>
      <c r="B43" s="5">
        <f t="shared" si="12"/>
        <v>42</v>
      </c>
      <c r="C43" s="5" t="str">
        <f t="shared" si="10"/>
        <v>242</v>
      </c>
      <c r="D43" s="10">
        <v>8890</v>
      </c>
      <c r="E43" s="8" t="s">
        <v>1</v>
      </c>
      <c r="F43" s="5" t="s">
        <v>130</v>
      </c>
      <c r="G43" s="12" t="s">
        <v>18</v>
      </c>
      <c r="H43" s="8">
        <v>2</v>
      </c>
      <c r="I43" s="8">
        <v>0</v>
      </c>
      <c r="K43" s="11"/>
      <c r="L43" s="7" t="s">
        <v>204</v>
      </c>
      <c r="M43" s="6"/>
      <c r="N43" s="5">
        <f>ROWS($2:43)</f>
        <v>42</v>
      </c>
      <c r="O43" s="5">
        <f>COUNTIF($G$2:$G43,O$1)</f>
        <v>10</v>
      </c>
      <c r="P43" s="5">
        <f>COUNTIF($G$2:$G43,P$1)</f>
        <v>13</v>
      </c>
      <c r="Q43" s="5">
        <f>COUNTIF($G$2:$G43,Q$1)</f>
        <v>19</v>
      </c>
      <c r="R43" s="5">
        <f>SUM(H$2:H43)</f>
        <v>48</v>
      </c>
      <c r="S43" s="5">
        <f>SUM(I$2:I43)</f>
        <v>71</v>
      </c>
      <c r="T43" s="5">
        <f t="shared" si="11"/>
        <v>33</v>
      </c>
      <c r="BG43" s="4">
        <f t="shared" si="0"/>
        <v>1</v>
      </c>
      <c r="BH43" s="4">
        <f t="shared" si="1"/>
        <v>1</v>
      </c>
      <c r="BI43" s="4">
        <f t="shared" si="2"/>
        <v>0</v>
      </c>
      <c r="BJ43" s="4">
        <f t="shared" si="3"/>
        <v>0</v>
      </c>
      <c r="BK43" s="4">
        <f t="shared" si="4"/>
        <v>0</v>
      </c>
      <c r="BL43" s="4">
        <f t="shared" si="5"/>
        <v>0</v>
      </c>
      <c r="BM43" s="4">
        <f t="shared" si="6"/>
        <v>1</v>
      </c>
      <c r="BN43" s="4">
        <f t="shared" si="7"/>
        <v>1</v>
      </c>
      <c r="BO43" s="4">
        <f t="shared" si="8"/>
        <v>0</v>
      </c>
      <c r="BP43" s="4">
        <f t="shared" si="9"/>
        <v>0</v>
      </c>
    </row>
    <row r="44" spans="1:68" x14ac:dyDescent="0.15">
      <c r="A44" s="50"/>
      <c r="D44" s="10"/>
      <c r="K44" s="11"/>
      <c r="BG44" s="4">
        <f t="shared" si="0"/>
        <v>0</v>
      </c>
      <c r="BH44" s="4">
        <f t="shared" si="1"/>
        <v>0</v>
      </c>
      <c r="BI44" s="4">
        <f t="shared" si="2"/>
        <v>0</v>
      </c>
      <c r="BJ44" s="4">
        <f t="shared" si="3"/>
        <v>0</v>
      </c>
      <c r="BK44" s="4">
        <f t="shared" si="4"/>
        <v>0</v>
      </c>
      <c r="BL44" s="4">
        <f t="shared" si="5"/>
        <v>0</v>
      </c>
      <c r="BM44" s="4">
        <f t="shared" si="6"/>
        <v>0</v>
      </c>
      <c r="BN44" s="4">
        <f t="shared" si="7"/>
        <v>0</v>
      </c>
      <c r="BO44" s="4">
        <f t="shared" si="8"/>
        <v>0</v>
      </c>
      <c r="BP44" s="4">
        <f t="shared" si="9"/>
        <v>0</v>
      </c>
    </row>
    <row r="45" spans="1:68" x14ac:dyDescent="0.15">
      <c r="A45" s="50"/>
      <c r="D45" s="10"/>
      <c r="K45" s="11"/>
      <c r="BG45" s="4">
        <f t="shared" si="0"/>
        <v>0</v>
      </c>
      <c r="BH45" s="4">
        <f t="shared" si="1"/>
        <v>0</v>
      </c>
      <c r="BI45" s="4">
        <f t="shared" si="2"/>
        <v>0</v>
      </c>
      <c r="BJ45" s="4">
        <f t="shared" si="3"/>
        <v>0</v>
      </c>
      <c r="BK45" s="4">
        <f t="shared" si="4"/>
        <v>0</v>
      </c>
      <c r="BL45" s="4">
        <f t="shared" si="5"/>
        <v>0</v>
      </c>
      <c r="BM45" s="4">
        <f t="shared" si="6"/>
        <v>0</v>
      </c>
      <c r="BN45" s="4">
        <f t="shared" si="7"/>
        <v>0</v>
      </c>
      <c r="BO45" s="4">
        <f t="shared" si="8"/>
        <v>0</v>
      </c>
      <c r="BP45" s="4">
        <f t="shared" si="9"/>
        <v>0</v>
      </c>
    </row>
    <row r="46" spans="1:68" x14ac:dyDescent="0.15">
      <c r="A46" s="50"/>
      <c r="D46" s="10"/>
      <c r="K46" s="11"/>
      <c r="BG46" s="4">
        <f t="shared" si="0"/>
        <v>0</v>
      </c>
      <c r="BH46" s="4">
        <f t="shared" si="1"/>
        <v>0</v>
      </c>
      <c r="BI46" s="4">
        <f t="shared" si="2"/>
        <v>0</v>
      </c>
      <c r="BJ46" s="4">
        <f t="shared" si="3"/>
        <v>0</v>
      </c>
      <c r="BK46" s="4">
        <f t="shared" si="4"/>
        <v>0</v>
      </c>
      <c r="BL46" s="4">
        <f t="shared" si="5"/>
        <v>0</v>
      </c>
      <c r="BM46" s="4">
        <f t="shared" si="6"/>
        <v>0</v>
      </c>
      <c r="BN46" s="4">
        <f t="shared" si="7"/>
        <v>0</v>
      </c>
      <c r="BO46" s="4">
        <f t="shared" si="8"/>
        <v>0</v>
      </c>
      <c r="BP46" s="4">
        <f t="shared" si="9"/>
        <v>0</v>
      </c>
    </row>
    <row r="47" spans="1:68" x14ac:dyDescent="0.15">
      <c r="A47" s="50"/>
      <c r="D47" s="10"/>
      <c r="K47" s="11"/>
      <c r="BG47" s="4">
        <f t="shared" si="0"/>
        <v>0</v>
      </c>
      <c r="BH47" s="4">
        <f t="shared" si="1"/>
        <v>0</v>
      </c>
      <c r="BI47" s="4">
        <f t="shared" si="2"/>
        <v>0</v>
      </c>
      <c r="BJ47" s="4">
        <f t="shared" si="3"/>
        <v>0</v>
      </c>
      <c r="BK47" s="4">
        <f t="shared" si="4"/>
        <v>0</v>
      </c>
      <c r="BL47" s="4">
        <f t="shared" si="5"/>
        <v>0</v>
      </c>
      <c r="BM47" s="4">
        <f t="shared" si="6"/>
        <v>0</v>
      </c>
      <c r="BN47" s="4">
        <f t="shared" si="7"/>
        <v>0</v>
      </c>
      <c r="BO47" s="4">
        <f t="shared" si="8"/>
        <v>0</v>
      </c>
      <c r="BP47" s="4">
        <f t="shared" si="9"/>
        <v>0</v>
      </c>
    </row>
    <row r="48" spans="1:68" x14ac:dyDescent="0.15">
      <c r="D48" s="10"/>
      <c r="K48" s="11"/>
      <c r="BG48" s="4"/>
      <c r="BI48" s="4"/>
      <c r="BJ48" s="4"/>
      <c r="BK48" s="4"/>
      <c r="BL48" s="4"/>
      <c r="BM48" s="4"/>
      <c r="BN48" s="4"/>
      <c r="BO48" s="4"/>
      <c r="BP48" s="4"/>
    </row>
    <row r="49" spans="4:90" x14ac:dyDescent="0.15">
      <c r="D49" s="10"/>
      <c r="K49" s="11"/>
      <c r="BG49" s="4"/>
      <c r="BI49" s="4"/>
      <c r="BJ49" s="4"/>
      <c r="BK49" s="4"/>
      <c r="BL49" s="4"/>
      <c r="BM49" s="4"/>
      <c r="BN49" s="4"/>
      <c r="BO49" s="4"/>
      <c r="BP49" s="4"/>
    </row>
    <row r="50" spans="4:90" x14ac:dyDescent="0.15">
      <c r="BU50" s="7"/>
      <c r="BX50" s="7"/>
      <c r="CA50" s="7"/>
      <c r="CD50" s="7"/>
      <c r="CG50" s="7"/>
      <c r="CJ50" s="7"/>
      <c r="CL50" s="7"/>
    </row>
    <row r="51" spans="4:90" x14ac:dyDescent="0.15">
      <c r="BU51" s="7"/>
      <c r="BX51" s="7"/>
      <c r="CA51" s="7"/>
      <c r="CD51" s="7"/>
      <c r="CG51" s="7"/>
      <c r="CJ51" s="7"/>
      <c r="CL51" s="7"/>
    </row>
    <row r="52" spans="4:90" x14ac:dyDescent="0.15">
      <c r="G52" s="8"/>
      <c r="BU52" s="7"/>
      <c r="BX52" s="7"/>
      <c r="CA52" s="7"/>
      <c r="CD52" s="7"/>
      <c r="CG52" s="7"/>
      <c r="CJ52" s="7"/>
      <c r="CL52" s="7"/>
    </row>
    <row r="53" spans="4:90" x14ac:dyDescent="0.15">
      <c r="G53" s="8"/>
      <c r="BU53" s="7"/>
      <c r="BX53" s="7"/>
      <c r="CA53" s="7"/>
      <c r="CD53" s="7"/>
      <c r="CG53" s="7"/>
      <c r="CJ53" s="7"/>
      <c r="CL53" s="7"/>
    </row>
    <row r="54" spans="4:90" x14ac:dyDescent="0.15">
      <c r="G54" s="8" t="s">
        <v>150</v>
      </c>
      <c r="BU54" s="7"/>
      <c r="BX54" s="7"/>
      <c r="CA54" s="7"/>
      <c r="CD54" s="7"/>
      <c r="CG54" s="7"/>
      <c r="CJ54" s="7"/>
      <c r="CL54" s="7"/>
    </row>
    <row r="55" spans="4:90" x14ac:dyDescent="0.15">
      <c r="F55" s="5" t="s">
        <v>18</v>
      </c>
      <c r="G55" s="8">
        <f>COUNTIF(G$2:G$50,F55)</f>
        <v>10</v>
      </c>
      <c r="BU55" s="7"/>
      <c r="BX55" s="7"/>
      <c r="CA55" s="7"/>
      <c r="CD55" s="7"/>
      <c r="CG55" s="7"/>
      <c r="CJ55" s="7"/>
      <c r="CL55" s="7"/>
    </row>
    <row r="56" spans="4:90" x14ac:dyDescent="0.15">
      <c r="F56" s="5" t="s">
        <v>19</v>
      </c>
      <c r="G56" s="8">
        <f t="shared" ref="G56:G57" si="14">COUNTIF(G$2:G$50,F56)</f>
        <v>13</v>
      </c>
    </row>
    <row r="57" spans="4:90" x14ac:dyDescent="0.15">
      <c r="F57" s="5" t="s">
        <v>20</v>
      </c>
      <c r="G57" s="8">
        <f t="shared" si="14"/>
        <v>19</v>
      </c>
    </row>
    <row r="58" spans="4:90" x14ac:dyDescent="0.15">
      <c r="G58" s="8"/>
      <c r="H58" s="8">
        <f>SUM(H2:H57)</f>
        <v>48</v>
      </c>
      <c r="I58" s="8">
        <f>SUM(I2:I57)</f>
        <v>71</v>
      </c>
    </row>
    <row r="60" spans="4:90" x14ac:dyDescent="0.15">
      <c r="G60" s="12" t="s">
        <v>1</v>
      </c>
      <c r="H60" s="8" t="s">
        <v>1</v>
      </c>
      <c r="I60" s="8" t="s">
        <v>22</v>
      </c>
    </row>
    <row r="61" spans="4:90" x14ac:dyDescent="0.15">
      <c r="G61" s="12" t="s">
        <v>18</v>
      </c>
      <c r="H61" s="8">
        <f t="shared" ref="H61:I63" si="15">COUNTIFS($G$2:$G$53,$G61,$E$2:$E$53,H$60)</f>
        <v>6</v>
      </c>
      <c r="I61" s="8">
        <f t="shared" si="15"/>
        <v>4</v>
      </c>
    </row>
    <row r="62" spans="4:90" x14ac:dyDescent="0.15">
      <c r="G62" s="12" t="s">
        <v>19</v>
      </c>
      <c r="H62" s="8">
        <f t="shared" si="15"/>
        <v>9</v>
      </c>
      <c r="I62" s="8">
        <f t="shared" si="15"/>
        <v>4</v>
      </c>
    </row>
    <row r="63" spans="4:90" x14ac:dyDescent="0.15">
      <c r="G63" s="12" t="s">
        <v>20</v>
      </c>
      <c r="H63" s="8">
        <f t="shared" si="15"/>
        <v>6</v>
      </c>
      <c r="I63" s="8">
        <f t="shared" si="15"/>
        <v>13</v>
      </c>
    </row>
    <row r="64" spans="4:90" x14ac:dyDescent="0.15">
      <c r="G64" s="12" t="s">
        <v>21</v>
      </c>
      <c r="H64" s="8">
        <f>SUMIFS(H$2:H$53,$E$2:$E$53,H$60)</f>
        <v>29</v>
      </c>
      <c r="I64" s="8">
        <f>SUMIFS(H$2:H$53,$E$2:$E$53,I$60)</f>
        <v>19</v>
      </c>
    </row>
    <row r="65" spans="7:9" x14ac:dyDescent="0.15">
      <c r="G65" s="12" t="s">
        <v>22</v>
      </c>
      <c r="H65" s="8">
        <f>SUMIFS(I$2:I$53,$E$2:$E$53,H$60)</f>
        <v>24</v>
      </c>
      <c r="I65" s="8">
        <f>SUMIFS(I$2:I$53,$E$2:$E$53,I$60)</f>
        <v>47</v>
      </c>
    </row>
  </sheetData>
  <autoFilter ref="D1:DZ49"/>
  <pageMargins left="0.75" right="0.75" top="1" bottom="1" header="0.5" footer="0.5"/>
  <pageSetup paperSize="9" orientation="portrait" horizontalDpi="3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Z65"/>
  <sheetViews>
    <sheetView zoomScale="125" zoomScaleNormal="125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F23" sqref="F23"/>
    </sheetView>
  </sheetViews>
  <sheetFormatPr defaultColWidth="10" defaultRowHeight="8.25" x14ac:dyDescent="0.15"/>
  <cols>
    <col min="1" max="3" width="10" style="5"/>
    <col min="4" max="4" width="8.83203125" style="6" bestFit="1" customWidth="1"/>
    <col min="5" max="5" width="5.83203125" style="8" bestFit="1" customWidth="1"/>
    <col min="6" max="6" width="23" style="5" bestFit="1" customWidth="1"/>
    <col min="7" max="7" width="6.5" style="12" bestFit="1" customWidth="1"/>
    <col min="8" max="8" width="7" style="8" bestFit="1" customWidth="1"/>
    <col min="9" max="9" width="2.83203125" style="8" bestFit="1" customWidth="1"/>
    <col min="10" max="10" width="5.83203125" style="8" bestFit="1" customWidth="1"/>
    <col min="11" max="11" width="7.83203125" style="5" bestFit="1" customWidth="1"/>
    <col min="12" max="12" width="39.1640625" style="7" customWidth="1"/>
    <col min="13" max="13" width="7.33203125" style="8" bestFit="1" customWidth="1"/>
    <col min="14" max="14" width="4.5" style="5" bestFit="1" customWidth="1"/>
    <col min="15" max="17" width="3.6640625" style="5" bestFit="1" customWidth="1"/>
    <col min="18" max="20" width="4.5" style="5" bestFit="1" customWidth="1"/>
    <col min="21" max="21" width="4.6640625" style="8" customWidth="1"/>
    <col min="22" max="22" width="4" style="5" bestFit="1" customWidth="1"/>
    <col min="23" max="23" width="3.83203125" style="5" bestFit="1" customWidth="1"/>
    <col min="24" max="24" width="4" style="5" bestFit="1" customWidth="1"/>
    <col min="25" max="25" width="3.6640625" style="5" bestFit="1" customWidth="1"/>
    <col min="26" max="26" width="8.33203125" style="5" bestFit="1" customWidth="1"/>
    <col min="27" max="27" width="7.33203125" style="5" bestFit="1" customWidth="1"/>
    <col min="28" max="28" width="7.83203125" style="5" bestFit="1" customWidth="1"/>
    <col min="29" max="29" width="7.33203125" style="5" bestFit="1" customWidth="1"/>
    <col min="30" max="30" width="3.5" style="9" customWidth="1"/>
    <col min="31" max="31" width="3.6640625" style="9" customWidth="1"/>
    <col min="32" max="33" width="2.83203125" style="3" customWidth="1"/>
    <col min="34" max="34" width="29.6640625" style="4" customWidth="1"/>
    <col min="35" max="35" width="9.83203125" style="4" bestFit="1" customWidth="1"/>
    <col min="36" max="36" width="12.83203125" style="4" customWidth="1"/>
    <col min="37" max="37" width="11.6640625" style="4" bestFit="1" customWidth="1"/>
    <col min="38" max="38" width="10.1640625" style="4" bestFit="1" customWidth="1"/>
    <col min="39" max="39" width="12" style="4" bestFit="1" customWidth="1"/>
    <col min="40" max="41" width="9.5" style="4" bestFit="1" customWidth="1"/>
    <col min="42" max="42" width="10.1640625" style="4" bestFit="1" customWidth="1"/>
    <col min="43" max="43" width="8.83203125" style="4" bestFit="1" customWidth="1"/>
    <col min="44" max="44" width="8.5" style="4" bestFit="1" customWidth="1"/>
    <col min="45" max="45" width="8.83203125" style="4" bestFit="1" customWidth="1"/>
    <col min="46" max="46" width="9.33203125" style="4" bestFit="1" customWidth="1"/>
    <col min="47" max="47" width="9.1640625" style="4" bestFit="1" customWidth="1"/>
    <col min="48" max="48" width="10.83203125" style="4" bestFit="1" customWidth="1"/>
    <col min="49" max="49" width="10.1640625" style="4" bestFit="1" customWidth="1"/>
    <col min="50" max="50" width="22" style="4" bestFit="1" customWidth="1"/>
    <col min="51" max="51" width="5.5" style="14" bestFit="1" customWidth="1"/>
    <col min="52" max="52" width="8.1640625" style="4" customWidth="1"/>
    <col min="53" max="53" width="6" style="4" bestFit="1" customWidth="1"/>
    <col min="54" max="54" width="2.83203125" style="4" bestFit="1" customWidth="1"/>
    <col min="55" max="55" width="4.33203125" style="4" bestFit="1" customWidth="1"/>
    <col min="56" max="56" width="2.83203125" style="4" bestFit="1" customWidth="1"/>
    <col min="57" max="57" width="3.1640625" style="4" bestFit="1" customWidth="1"/>
    <col min="58" max="58" width="2.83203125" style="4" bestFit="1" customWidth="1"/>
    <col min="59" max="59" width="10.83203125" style="7" customWidth="1"/>
    <col min="60" max="60" width="5.33203125" style="4" customWidth="1"/>
    <col min="61" max="61" width="9.5" style="7" customWidth="1"/>
    <col min="62" max="62" width="5.33203125" style="7" customWidth="1"/>
    <col min="63" max="63" width="8.5" style="7" customWidth="1"/>
    <col min="64" max="64" width="4.83203125" style="7" customWidth="1"/>
    <col min="65" max="65" width="12" style="7" bestFit="1" customWidth="1"/>
    <col min="66" max="66" width="5.33203125" style="7" customWidth="1"/>
    <col min="67" max="67" width="9.83203125" style="7" customWidth="1"/>
    <col min="68" max="68" width="5.33203125" style="7" customWidth="1"/>
    <col min="69" max="69" width="2.83203125" style="7" bestFit="1" customWidth="1"/>
    <col min="70" max="70" width="3.1640625" style="4" bestFit="1" customWidth="1"/>
    <col min="71" max="71" width="2.83203125" style="4" bestFit="1" customWidth="1"/>
    <col min="72" max="72" width="1.6640625" style="4" customWidth="1"/>
    <col min="73" max="73" width="3.33203125" style="4" bestFit="1" customWidth="1"/>
    <col min="74" max="74" width="2.83203125" style="4" bestFit="1" customWidth="1"/>
    <col min="75" max="75" width="1.6640625" style="4" customWidth="1"/>
    <col min="76" max="76" width="4.1640625" style="4" bestFit="1" customWidth="1"/>
    <col min="77" max="77" width="2.83203125" style="4" bestFit="1" customWidth="1"/>
    <col min="78" max="78" width="1.6640625" style="4" customWidth="1"/>
    <col min="79" max="79" width="3" style="4" bestFit="1" customWidth="1"/>
    <col min="80" max="80" width="2.83203125" style="4" bestFit="1" customWidth="1"/>
    <col min="81" max="81" width="1.6640625" style="4" customWidth="1"/>
    <col min="82" max="82" width="3" style="4" bestFit="1" customWidth="1"/>
    <col min="83" max="83" width="2.1640625" style="4" bestFit="1" customWidth="1"/>
    <col min="84" max="84" width="1.6640625" style="4" customWidth="1"/>
    <col min="85" max="85" width="3.1640625" style="4" bestFit="1" customWidth="1"/>
    <col min="86" max="86" width="2.1640625" style="4" bestFit="1" customWidth="1"/>
    <col min="87" max="87" width="1.6640625" style="4" customWidth="1"/>
    <col min="88" max="88" width="3.1640625" style="4" bestFit="1" customWidth="1"/>
    <col min="89" max="89" width="2.1640625" style="4" bestFit="1" customWidth="1"/>
    <col min="90" max="111" width="10" style="4" customWidth="1"/>
    <col min="112" max="122" width="10" style="5" customWidth="1"/>
    <col min="123" max="123" width="7.1640625" style="5" bestFit="1" customWidth="1"/>
    <col min="124" max="124" width="8.6640625" style="5" customWidth="1"/>
    <col min="125" max="125" width="2" style="5" bestFit="1" customWidth="1"/>
    <col min="126" max="126" width="9.6640625" style="5" customWidth="1"/>
    <col min="127" max="127" width="2" style="5" bestFit="1" customWidth="1"/>
    <col min="128" max="128" width="3.33203125" style="5" bestFit="1" customWidth="1"/>
    <col min="129" max="129" width="10.83203125" style="5" bestFit="1" customWidth="1"/>
    <col min="130" max="16384" width="10" style="5"/>
  </cols>
  <sheetData>
    <row r="1" spans="1:130" s="3" customFormat="1" x14ac:dyDescent="0.15">
      <c r="C1" s="6" t="s">
        <v>49</v>
      </c>
      <c r="D1" s="6" t="s">
        <v>50</v>
      </c>
      <c r="E1" s="6" t="s">
        <v>51</v>
      </c>
      <c r="F1" s="3" t="s">
        <v>89</v>
      </c>
      <c r="G1" s="51" t="s">
        <v>52</v>
      </c>
      <c r="H1" s="6" t="s">
        <v>21</v>
      </c>
      <c r="I1" s="6" t="s">
        <v>22</v>
      </c>
      <c r="J1" s="6" t="s">
        <v>53</v>
      </c>
      <c r="K1" s="6" t="s">
        <v>54</v>
      </c>
      <c r="L1" s="2" t="s">
        <v>4</v>
      </c>
      <c r="M1" s="6" t="s">
        <v>5</v>
      </c>
      <c r="N1" s="6" t="s">
        <v>17</v>
      </c>
      <c r="O1" s="6" t="s">
        <v>18</v>
      </c>
      <c r="P1" s="6" t="s">
        <v>19</v>
      </c>
      <c r="Q1" s="6" t="s">
        <v>20</v>
      </c>
      <c r="R1" s="6" t="s">
        <v>21</v>
      </c>
      <c r="S1" s="6" t="s">
        <v>22</v>
      </c>
      <c r="T1" s="6" t="s">
        <v>23</v>
      </c>
      <c r="U1" s="6"/>
      <c r="V1" s="3" t="s">
        <v>6</v>
      </c>
      <c r="X1" s="3" t="s">
        <v>7</v>
      </c>
      <c r="Z1" s="3" t="s">
        <v>8</v>
      </c>
      <c r="AB1" s="3" t="s">
        <v>9</v>
      </c>
      <c r="AD1" s="9" t="s">
        <v>10</v>
      </c>
      <c r="AE1" s="9"/>
      <c r="AF1" s="3" t="s">
        <v>11</v>
      </c>
      <c r="AH1" s="2" t="s">
        <v>99</v>
      </c>
      <c r="AI1" s="1"/>
      <c r="AJ1" s="1"/>
      <c r="AK1" s="1" t="s">
        <v>12</v>
      </c>
      <c r="AL1" s="1" t="s">
        <v>26</v>
      </c>
      <c r="AM1" s="1" t="s">
        <v>60</v>
      </c>
      <c r="AN1" s="1" t="s">
        <v>26</v>
      </c>
      <c r="AO1" s="1"/>
      <c r="AP1" s="1" t="s">
        <v>68</v>
      </c>
      <c r="AQ1" s="1" t="s">
        <v>70</v>
      </c>
      <c r="AR1" s="1" t="s">
        <v>48</v>
      </c>
      <c r="AS1" s="1" t="s">
        <v>88</v>
      </c>
      <c r="AT1" s="1" t="s">
        <v>61</v>
      </c>
      <c r="AU1" s="1" t="s">
        <v>90</v>
      </c>
      <c r="AV1" s="1" t="s">
        <v>62</v>
      </c>
      <c r="AW1" s="1" t="s">
        <v>94</v>
      </c>
      <c r="AX1" s="1"/>
      <c r="AY1" s="13" t="s">
        <v>56</v>
      </c>
      <c r="AZ1" s="1" t="s">
        <v>57</v>
      </c>
      <c r="BA1" s="1" t="s">
        <v>58</v>
      </c>
      <c r="BB1" s="1"/>
      <c r="BC1" s="1"/>
      <c r="BD1" s="1"/>
      <c r="BE1" s="1"/>
      <c r="BF1" s="1"/>
      <c r="BG1" s="2" t="s">
        <v>83</v>
      </c>
      <c r="BH1" s="1"/>
      <c r="BI1" s="2" t="s">
        <v>84</v>
      </c>
      <c r="BJ1" s="2"/>
      <c r="BK1" s="2" t="s">
        <v>85</v>
      </c>
      <c r="BL1" s="2"/>
      <c r="BM1" s="2" t="s">
        <v>86</v>
      </c>
      <c r="BN1" s="2"/>
      <c r="BO1" s="2" t="s">
        <v>87</v>
      </c>
      <c r="BP1" s="2"/>
      <c r="BQ1" s="2"/>
      <c r="BR1" s="1"/>
      <c r="BS1" s="2"/>
      <c r="BT1" s="2"/>
      <c r="BU1" s="1"/>
      <c r="BV1" s="2"/>
      <c r="BW1" s="2"/>
      <c r="BX1" s="1"/>
      <c r="BY1" s="2"/>
      <c r="BZ1" s="2"/>
      <c r="CA1" s="1"/>
      <c r="CB1" s="2"/>
      <c r="CC1" s="2"/>
      <c r="CD1" s="1"/>
      <c r="CE1" s="2"/>
      <c r="CF1" s="2"/>
      <c r="CG1" s="1"/>
      <c r="CH1" s="2"/>
      <c r="CI1" s="2"/>
      <c r="CJ1" s="1"/>
      <c r="CK1" s="2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Q1" s="5"/>
      <c r="DZ1" s="5"/>
    </row>
    <row r="2" spans="1:130" x14ac:dyDescent="0.15">
      <c r="A2" s="52">
        <v>3</v>
      </c>
      <c r="B2" s="5">
        <v>1</v>
      </c>
      <c r="C2" s="5" t="str">
        <f>A2&amp;IF(B2&gt;9,B2,"0"&amp;B2)</f>
        <v>301</v>
      </c>
      <c r="D2" s="10">
        <v>9020</v>
      </c>
      <c r="E2" s="8" t="s">
        <v>1</v>
      </c>
      <c r="F2" s="5" t="s">
        <v>28</v>
      </c>
      <c r="G2" s="12" t="s">
        <v>18</v>
      </c>
      <c r="H2" s="8">
        <v>1</v>
      </c>
      <c r="I2" s="8">
        <v>0</v>
      </c>
      <c r="K2" s="11"/>
      <c r="L2" s="7" t="s">
        <v>67</v>
      </c>
      <c r="N2" s="5">
        <f>ROWS($2:2)</f>
        <v>1</v>
      </c>
      <c r="O2" s="5">
        <f>COUNTIF($G$2:$G2,O$1)</f>
        <v>1</v>
      </c>
      <c r="P2" s="5">
        <f>COUNTIF($G$2:$G2,P$1)</f>
        <v>0</v>
      </c>
      <c r="Q2" s="5">
        <f>COUNTIF($G$2:$G2,Q$1)</f>
        <v>0</v>
      </c>
      <c r="R2" s="5">
        <f>SUM(H$2:H2)</f>
        <v>1</v>
      </c>
      <c r="S2" s="5">
        <f>SUM(I$2:I2)</f>
        <v>0</v>
      </c>
      <c r="T2" s="5">
        <f>(O2*2)+P2</f>
        <v>2</v>
      </c>
      <c r="BG2" s="4">
        <f t="shared" ref="BG2:BG47" si="0">IF(G2="W",1,0)</f>
        <v>1</v>
      </c>
      <c r="BH2" s="4">
        <f t="shared" ref="BH2:BH47" si="1">IF(G2="W",BH1+1,0)</f>
        <v>1</v>
      </c>
      <c r="BI2" s="4">
        <f t="shared" ref="BI2:BI47" si="2">IF(G2="D",1,0)</f>
        <v>0</v>
      </c>
      <c r="BJ2" s="4">
        <f t="shared" ref="BJ2:BJ47" si="3">IF(G2="D",BJ1+1,0)</f>
        <v>0</v>
      </c>
      <c r="BK2" s="4">
        <f t="shared" ref="BK2:BK47" si="4">IF(G2="L",1,0)</f>
        <v>0</v>
      </c>
      <c r="BL2" s="4">
        <f t="shared" ref="BL2:BL47" si="5">IF(G2="L",BL1+1,0)</f>
        <v>0</v>
      </c>
      <c r="BM2" s="4">
        <f t="shared" ref="BM2:BM47" si="6">IF(OR(G2="W",G2="D"),1,0)</f>
        <v>1</v>
      </c>
      <c r="BN2" s="4">
        <f t="shared" ref="BN2:BN47" si="7">IF(OR(G2="W",G2="D"),BN1+1,0)</f>
        <v>1</v>
      </c>
      <c r="BO2" s="4">
        <f t="shared" ref="BO2:BO47" si="8">IF(OR(G2="L",G2="D"),1,0)</f>
        <v>0</v>
      </c>
      <c r="BP2" s="4">
        <f t="shared" ref="BP2:BP47" si="9">IF(OR(G2="L",G2="D"),BP1+1,0)</f>
        <v>0</v>
      </c>
    </row>
    <row r="3" spans="1:130" x14ac:dyDescent="0.15">
      <c r="A3" s="52">
        <v>3</v>
      </c>
      <c r="B3" s="5">
        <f>B2+1</f>
        <v>2</v>
      </c>
      <c r="C3" s="5" t="str">
        <f t="shared" ref="C3:C29" si="10">A3&amp;IF(B3&gt;9,B3,"0"&amp;B3)</f>
        <v>302</v>
      </c>
      <c r="D3" s="10">
        <v>9023</v>
      </c>
      <c r="E3" s="8" t="s">
        <v>22</v>
      </c>
      <c r="F3" s="5" t="s">
        <v>151</v>
      </c>
      <c r="G3" s="12" t="s">
        <v>20</v>
      </c>
      <c r="H3" s="8">
        <v>0</v>
      </c>
      <c r="I3" s="8">
        <v>5</v>
      </c>
      <c r="K3" s="11"/>
      <c r="N3" s="5">
        <f>ROWS($2:3)</f>
        <v>2</v>
      </c>
      <c r="O3" s="5">
        <f>COUNTIF($G$2:$G3,O$1)</f>
        <v>1</v>
      </c>
      <c r="P3" s="5">
        <f>COUNTIF($G$2:$G3,P$1)</f>
        <v>0</v>
      </c>
      <c r="Q3" s="5">
        <f>COUNTIF($G$2:$G3,Q$1)</f>
        <v>1</v>
      </c>
      <c r="R3" s="5">
        <f>SUM(H$2:H3)</f>
        <v>1</v>
      </c>
      <c r="S3" s="5">
        <f>SUM(I$2:I3)</f>
        <v>5</v>
      </c>
      <c r="T3" s="5">
        <f t="shared" ref="T3:T29" si="11">(O3*2)+P3</f>
        <v>2</v>
      </c>
      <c r="BG3" s="4">
        <f t="shared" si="0"/>
        <v>0</v>
      </c>
      <c r="BH3" s="4">
        <f t="shared" si="1"/>
        <v>0</v>
      </c>
      <c r="BI3" s="4">
        <f t="shared" si="2"/>
        <v>0</v>
      </c>
      <c r="BJ3" s="4">
        <f t="shared" si="3"/>
        <v>0</v>
      </c>
      <c r="BK3" s="4">
        <f t="shared" si="4"/>
        <v>1</v>
      </c>
      <c r="BL3" s="4">
        <f t="shared" si="5"/>
        <v>1</v>
      </c>
      <c r="BM3" s="4">
        <f t="shared" si="6"/>
        <v>0</v>
      </c>
      <c r="BN3" s="4">
        <f t="shared" si="7"/>
        <v>0</v>
      </c>
      <c r="BO3" s="4">
        <f t="shared" si="8"/>
        <v>1</v>
      </c>
      <c r="BP3" s="4">
        <f t="shared" si="9"/>
        <v>1</v>
      </c>
    </row>
    <row r="4" spans="1:130" x14ac:dyDescent="0.15">
      <c r="A4" s="52">
        <v>3</v>
      </c>
      <c r="B4" s="5">
        <f t="shared" ref="B4:B29" si="12">B3+1</f>
        <v>3</v>
      </c>
      <c r="C4" s="5" t="str">
        <f t="shared" si="10"/>
        <v>303</v>
      </c>
      <c r="D4" s="10">
        <v>9034</v>
      </c>
      <c r="E4" s="8" t="s">
        <v>1</v>
      </c>
      <c r="F4" s="5" t="s">
        <v>63</v>
      </c>
      <c r="G4" s="12" t="s">
        <v>18</v>
      </c>
      <c r="H4" s="8">
        <v>2</v>
      </c>
      <c r="I4" s="8">
        <v>0</v>
      </c>
      <c r="K4" s="11"/>
      <c r="L4" s="7" t="s">
        <v>221</v>
      </c>
      <c r="N4" s="5">
        <f>ROWS($2:4)</f>
        <v>3</v>
      </c>
      <c r="O4" s="5">
        <f>COUNTIF($G$2:$G4,O$1)</f>
        <v>2</v>
      </c>
      <c r="P4" s="5">
        <f>COUNTIF($G$2:$G4,P$1)</f>
        <v>0</v>
      </c>
      <c r="Q4" s="5">
        <f>COUNTIF($G$2:$G4,Q$1)</f>
        <v>1</v>
      </c>
      <c r="R4" s="5">
        <f>SUM(H$2:H4)</f>
        <v>3</v>
      </c>
      <c r="S4" s="5">
        <f>SUM(I$2:I4)</f>
        <v>5</v>
      </c>
      <c r="T4" s="5">
        <f t="shared" si="11"/>
        <v>4</v>
      </c>
      <c r="BG4" s="4">
        <f t="shared" si="0"/>
        <v>1</v>
      </c>
      <c r="BH4" s="4">
        <f t="shared" si="1"/>
        <v>1</v>
      </c>
      <c r="BI4" s="4">
        <f t="shared" si="2"/>
        <v>0</v>
      </c>
      <c r="BJ4" s="4">
        <f t="shared" si="3"/>
        <v>0</v>
      </c>
      <c r="BK4" s="4">
        <f t="shared" si="4"/>
        <v>0</v>
      </c>
      <c r="BL4" s="4">
        <f t="shared" si="5"/>
        <v>0</v>
      </c>
      <c r="BM4" s="4">
        <f t="shared" si="6"/>
        <v>1</v>
      </c>
      <c r="BN4" s="4">
        <f t="shared" si="7"/>
        <v>1</v>
      </c>
      <c r="BO4" s="4">
        <f t="shared" si="8"/>
        <v>0</v>
      </c>
      <c r="BP4" s="4">
        <f t="shared" si="9"/>
        <v>0</v>
      </c>
    </row>
    <row r="5" spans="1:130" x14ac:dyDescent="0.15">
      <c r="A5" s="52">
        <v>3</v>
      </c>
      <c r="B5" s="5">
        <f t="shared" si="12"/>
        <v>4</v>
      </c>
      <c r="C5" s="5" t="str">
        <f t="shared" si="10"/>
        <v>304</v>
      </c>
      <c r="D5" s="10">
        <v>9037</v>
      </c>
      <c r="E5" s="8" t="s">
        <v>22</v>
      </c>
      <c r="F5" s="5" t="s">
        <v>157</v>
      </c>
      <c r="G5" s="12" t="s">
        <v>18</v>
      </c>
      <c r="H5" s="8">
        <v>3</v>
      </c>
      <c r="I5" s="8">
        <v>0</v>
      </c>
      <c r="K5" s="11"/>
      <c r="L5" s="7" t="s">
        <v>222</v>
      </c>
      <c r="N5" s="5">
        <f>ROWS($2:5)</f>
        <v>4</v>
      </c>
      <c r="O5" s="5">
        <f>COUNTIF($G$2:$G5,O$1)</f>
        <v>3</v>
      </c>
      <c r="P5" s="5">
        <f>COUNTIF($G$2:$G5,P$1)</f>
        <v>0</v>
      </c>
      <c r="Q5" s="5">
        <f>COUNTIF($G$2:$G5,Q$1)</f>
        <v>1</v>
      </c>
      <c r="R5" s="5">
        <f>SUM(H$2:H5)</f>
        <v>6</v>
      </c>
      <c r="S5" s="5">
        <f>SUM(I$2:I5)</f>
        <v>5</v>
      </c>
      <c r="T5" s="5">
        <f t="shared" si="11"/>
        <v>6</v>
      </c>
      <c r="BG5" s="4">
        <f t="shared" si="0"/>
        <v>1</v>
      </c>
      <c r="BH5" s="4">
        <f t="shared" si="1"/>
        <v>2</v>
      </c>
      <c r="BI5" s="4">
        <f t="shared" si="2"/>
        <v>0</v>
      </c>
      <c r="BJ5" s="4">
        <f t="shared" si="3"/>
        <v>0</v>
      </c>
      <c r="BK5" s="4">
        <f t="shared" si="4"/>
        <v>0</v>
      </c>
      <c r="BL5" s="4">
        <f t="shared" si="5"/>
        <v>0</v>
      </c>
      <c r="BM5" s="4">
        <f t="shared" si="6"/>
        <v>1</v>
      </c>
      <c r="BN5" s="4">
        <f t="shared" si="7"/>
        <v>2</v>
      </c>
      <c r="BO5" s="4">
        <f t="shared" si="8"/>
        <v>0</v>
      </c>
      <c r="BP5" s="4">
        <f t="shared" si="9"/>
        <v>0</v>
      </c>
    </row>
    <row r="6" spans="1:130" x14ac:dyDescent="0.15">
      <c r="A6" s="52">
        <v>3</v>
      </c>
      <c r="B6" s="5">
        <f t="shared" si="12"/>
        <v>5</v>
      </c>
      <c r="C6" s="5" t="str">
        <f t="shared" si="10"/>
        <v>305</v>
      </c>
      <c r="D6" s="10">
        <v>9049</v>
      </c>
      <c r="E6" s="8" t="s">
        <v>22</v>
      </c>
      <c r="F6" s="5" t="s">
        <v>128</v>
      </c>
      <c r="G6" s="12" t="s">
        <v>19</v>
      </c>
      <c r="H6" s="8">
        <v>2</v>
      </c>
      <c r="I6" s="8">
        <v>2</v>
      </c>
      <c r="K6" s="11"/>
      <c r="L6" s="7" t="s">
        <v>223</v>
      </c>
      <c r="N6" s="5">
        <f>ROWS($2:6)</f>
        <v>5</v>
      </c>
      <c r="O6" s="5">
        <f>COUNTIF($G$2:$G6,O$1)</f>
        <v>3</v>
      </c>
      <c r="P6" s="5">
        <f>COUNTIF($G$2:$G6,P$1)</f>
        <v>1</v>
      </c>
      <c r="Q6" s="5">
        <f>COUNTIF($G$2:$G6,Q$1)</f>
        <v>1</v>
      </c>
      <c r="R6" s="5">
        <f>SUM(H$2:H6)</f>
        <v>8</v>
      </c>
      <c r="S6" s="5">
        <f>SUM(I$2:I6)</f>
        <v>7</v>
      </c>
      <c r="T6" s="5">
        <f t="shared" si="11"/>
        <v>7</v>
      </c>
      <c r="BG6" s="4">
        <f t="shared" si="0"/>
        <v>0</v>
      </c>
      <c r="BH6" s="4">
        <f t="shared" si="1"/>
        <v>0</v>
      </c>
      <c r="BI6" s="4">
        <f t="shared" si="2"/>
        <v>1</v>
      </c>
      <c r="BJ6" s="4">
        <f t="shared" si="3"/>
        <v>1</v>
      </c>
      <c r="BK6" s="4">
        <f t="shared" si="4"/>
        <v>0</v>
      </c>
      <c r="BL6" s="4">
        <f t="shared" si="5"/>
        <v>0</v>
      </c>
      <c r="BM6" s="4">
        <f t="shared" si="6"/>
        <v>1</v>
      </c>
      <c r="BN6" s="4">
        <f t="shared" si="7"/>
        <v>3</v>
      </c>
      <c r="BO6" s="4">
        <f t="shared" si="8"/>
        <v>1</v>
      </c>
      <c r="BP6" s="4">
        <f t="shared" si="9"/>
        <v>1</v>
      </c>
    </row>
    <row r="7" spans="1:130" x14ac:dyDescent="0.15">
      <c r="A7" s="52">
        <v>3</v>
      </c>
      <c r="B7" s="5">
        <f t="shared" si="12"/>
        <v>6</v>
      </c>
      <c r="C7" s="5" t="str">
        <f t="shared" si="10"/>
        <v>306</v>
      </c>
      <c r="D7" s="10">
        <v>9051</v>
      </c>
      <c r="E7" s="8" t="s">
        <v>1</v>
      </c>
      <c r="F7" s="5" t="s">
        <v>154</v>
      </c>
      <c r="G7" s="12" t="s">
        <v>19</v>
      </c>
      <c r="H7" s="8">
        <v>1</v>
      </c>
      <c r="I7" s="8">
        <v>1</v>
      </c>
      <c r="K7" s="11"/>
      <c r="L7" s="7" t="s">
        <v>46</v>
      </c>
      <c r="N7" s="5">
        <f>ROWS($2:7)</f>
        <v>6</v>
      </c>
      <c r="O7" s="5">
        <f>COUNTIF($G$2:$G7,O$1)</f>
        <v>3</v>
      </c>
      <c r="P7" s="5">
        <f>COUNTIF($G$2:$G7,P$1)</f>
        <v>2</v>
      </c>
      <c r="Q7" s="5">
        <f>COUNTIF($G$2:$G7,Q$1)</f>
        <v>1</v>
      </c>
      <c r="R7" s="5">
        <f>SUM(H$2:H7)</f>
        <v>9</v>
      </c>
      <c r="S7" s="5">
        <f>SUM(I$2:I7)</f>
        <v>8</v>
      </c>
      <c r="T7" s="5">
        <f t="shared" si="11"/>
        <v>8</v>
      </c>
      <c r="BG7" s="4">
        <f t="shared" si="0"/>
        <v>0</v>
      </c>
      <c r="BH7" s="4">
        <f t="shared" si="1"/>
        <v>0</v>
      </c>
      <c r="BI7" s="4">
        <f t="shared" si="2"/>
        <v>1</v>
      </c>
      <c r="BJ7" s="4">
        <f t="shared" si="3"/>
        <v>2</v>
      </c>
      <c r="BK7" s="4">
        <f t="shared" si="4"/>
        <v>0</v>
      </c>
      <c r="BL7" s="4">
        <f t="shared" si="5"/>
        <v>0</v>
      </c>
      <c r="BM7" s="4">
        <f t="shared" si="6"/>
        <v>1</v>
      </c>
      <c r="BN7" s="4">
        <f t="shared" si="7"/>
        <v>4</v>
      </c>
      <c r="BO7" s="4">
        <f t="shared" si="8"/>
        <v>1</v>
      </c>
      <c r="BP7" s="4">
        <f t="shared" si="9"/>
        <v>2</v>
      </c>
    </row>
    <row r="8" spans="1:130" x14ac:dyDescent="0.15">
      <c r="A8" s="52">
        <v>3</v>
      </c>
      <c r="B8" s="5">
        <f t="shared" si="12"/>
        <v>7</v>
      </c>
      <c r="C8" s="5" t="str">
        <f t="shared" si="10"/>
        <v>307</v>
      </c>
      <c r="D8" s="10">
        <v>9058</v>
      </c>
      <c r="E8" s="8" t="s">
        <v>1</v>
      </c>
      <c r="F8" s="5" t="s">
        <v>44</v>
      </c>
      <c r="G8" s="12" t="s">
        <v>18</v>
      </c>
      <c r="H8" s="8">
        <v>5</v>
      </c>
      <c r="I8" s="8">
        <v>2</v>
      </c>
      <c r="K8" s="11"/>
      <c r="L8" s="7" t="s">
        <v>342</v>
      </c>
      <c r="N8" s="5">
        <f>ROWS($2:8)</f>
        <v>7</v>
      </c>
      <c r="O8" s="5">
        <f>COUNTIF($G$2:$G8,O$1)</f>
        <v>4</v>
      </c>
      <c r="P8" s="5">
        <f>COUNTIF($G$2:$G8,P$1)</f>
        <v>2</v>
      </c>
      <c r="Q8" s="5">
        <f>COUNTIF($G$2:$G8,Q$1)</f>
        <v>1</v>
      </c>
      <c r="R8" s="5">
        <f>SUM(H$2:H8)</f>
        <v>14</v>
      </c>
      <c r="S8" s="5">
        <f>SUM(I$2:I8)</f>
        <v>10</v>
      </c>
      <c r="T8" s="5">
        <f t="shared" si="11"/>
        <v>10</v>
      </c>
      <c r="BG8" s="4">
        <f t="shared" si="0"/>
        <v>1</v>
      </c>
      <c r="BH8" s="4">
        <f t="shared" si="1"/>
        <v>1</v>
      </c>
      <c r="BI8" s="4">
        <f t="shared" si="2"/>
        <v>0</v>
      </c>
      <c r="BJ8" s="4">
        <f t="shared" si="3"/>
        <v>0</v>
      </c>
      <c r="BK8" s="4">
        <f t="shared" si="4"/>
        <v>0</v>
      </c>
      <c r="BL8" s="4">
        <f t="shared" si="5"/>
        <v>0</v>
      </c>
      <c r="BM8" s="4">
        <f t="shared" si="6"/>
        <v>1</v>
      </c>
      <c r="BN8" s="4">
        <f t="shared" si="7"/>
        <v>5</v>
      </c>
      <c r="BO8" s="4">
        <f t="shared" si="8"/>
        <v>0</v>
      </c>
      <c r="BP8" s="4">
        <f t="shared" si="9"/>
        <v>0</v>
      </c>
    </row>
    <row r="9" spans="1:130" x14ac:dyDescent="0.15">
      <c r="A9" s="52">
        <v>3</v>
      </c>
      <c r="B9" s="5">
        <f t="shared" si="12"/>
        <v>8</v>
      </c>
      <c r="C9" s="5" t="str">
        <f t="shared" si="10"/>
        <v>308</v>
      </c>
      <c r="D9" s="10">
        <v>9065</v>
      </c>
      <c r="E9" s="8" t="s">
        <v>22</v>
      </c>
      <c r="F9" s="5" t="s">
        <v>45</v>
      </c>
      <c r="G9" s="12" t="s">
        <v>19</v>
      </c>
      <c r="H9" s="8">
        <v>1</v>
      </c>
      <c r="I9" s="8">
        <v>1</v>
      </c>
      <c r="K9" s="11"/>
      <c r="L9" s="7" t="s">
        <v>67</v>
      </c>
      <c r="N9" s="5">
        <f>ROWS($2:9)</f>
        <v>8</v>
      </c>
      <c r="O9" s="5">
        <f>COUNTIF($G$2:$G9,O$1)</f>
        <v>4</v>
      </c>
      <c r="P9" s="5">
        <f>COUNTIF($G$2:$G9,P$1)</f>
        <v>3</v>
      </c>
      <c r="Q9" s="5">
        <f>COUNTIF($G$2:$G9,Q$1)</f>
        <v>1</v>
      </c>
      <c r="R9" s="5">
        <f>SUM(H$2:H9)</f>
        <v>15</v>
      </c>
      <c r="S9" s="5">
        <f>SUM(I$2:I9)</f>
        <v>11</v>
      </c>
      <c r="T9" s="5">
        <f t="shared" si="11"/>
        <v>11</v>
      </c>
      <c r="BG9" s="4">
        <f t="shared" si="0"/>
        <v>0</v>
      </c>
      <c r="BH9" s="4">
        <f t="shared" si="1"/>
        <v>0</v>
      </c>
      <c r="BI9" s="4">
        <f t="shared" si="2"/>
        <v>1</v>
      </c>
      <c r="BJ9" s="4">
        <f t="shared" si="3"/>
        <v>1</v>
      </c>
      <c r="BK9" s="4">
        <f t="shared" si="4"/>
        <v>0</v>
      </c>
      <c r="BL9" s="4">
        <f t="shared" si="5"/>
        <v>0</v>
      </c>
      <c r="BM9" s="4">
        <f t="shared" si="6"/>
        <v>1</v>
      </c>
      <c r="BN9" s="4">
        <f t="shared" si="7"/>
        <v>6</v>
      </c>
      <c r="BO9" s="4">
        <f t="shared" si="8"/>
        <v>1</v>
      </c>
      <c r="BP9" s="4">
        <f t="shared" si="9"/>
        <v>1</v>
      </c>
    </row>
    <row r="10" spans="1:130" x14ac:dyDescent="0.15">
      <c r="A10" s="52">
        <v>3</v>
      </c>
      <c r="B10" s="5">
        <f t="shared" si="12"/>
        <v>9</v>
      </c>
      <c r="C10" s="5" t="str">
        <f t="shared" si="10"/>
        <v>309</v>
      </c>
      <c r="D10" s="10">
        <v>9072</v>
      </c>
      <c r="E10" s="8" t="s">
        <v>22</v>
      </c>
      <c r="F10" s="5" t="s">
        <v>147</v>
      </c>
      <c r="G10" s="12" t="s">
        <v>19</v>
      </c>
      <c r="H10" s="8">
        <v>1</v>
      </c>
      <c r="I10" s="8">
        <v>1</v>
      </c>
      <c r="K10" s="11"/>
      <c r="L10" s="7" t="s">
        <v>65</v>
      </c>
      <c r="N10" s="5">
        <f>ROWS($2:10)</f>
        <v>9</v>
      </c>
      <c r="O10" s="5">
        <f>COUNTIF($G$2:$G10,O$1)</f>
        <v>4</v>
      </c>
      <c r="P10" s="5">
        <f>COUNTIF($G$2:$G10,P$1)</f>
        <v>4</v>
      </c>
      <c r="Q10" s="5">
        <f>COUNTIF($G$2:$G10,Q$1)</f>
        <v>1</v>
      </c>
      <c r="R10" s="5">
        <f>SUM(H$2:H10)</f>
        <v>16</v>
      </c>
      <c r="S10" s="5">
        <f>SUM(I$2:I10)</f>
        <v>12</v>
      </c>
      <c r="T10" s="5">
        <f t="shared" si="11"/>
        <v>12</v>
      </c>
      <c r="BG10" s="4">
        <f t="shared" si="0"/>
        <v>0</v>
      </c>
      <c r="BH10" s="4">
        <f t="shared" si="1"/>
        <v>0</v>
      </c>
      <c r="BI10" s="4">
        <f t="shared" si="2"/>
        <v>1</v>
      </c>
      <c r="BJ10" s="4">
        <f t="shared" si="3"/>
        <v>2</v>
      </c>
      <c r="BK10" s="4">
        <f t="shared" si="4"/>
        <v>0</v>
      </c>
      <c r="BL10" s="4">
        <f t="shared" si="5"/>
        <v>0</v>
      </c>
      <c r="BM10" s="4">
        <f t="shared" si="6"/>
        <v>1</v>
      </c>
      <c r="BN10" s="4">
        <f t="shared" si="7"/>
        <v>7</v>
      </c>
      <c r="BO10" s="4">
        <f t="shared" si="8"/>
        <v>1</v>
      </c>
      <c r="BP10" s="4">
        <f t="shared" si="9"/>
        <v>2</v>
      </c>
    </row>
    <row r="11" spans="1:130" x14ac:dyDescent="0.15">
      <c r="A11" s="52">
        <v>3</v>
      </c>
      <c r="B11" s="5">
        <f t="shared" si="12"/>
        <v>10</v>
      </c>
      <c r="C11" s="5" t="str">
        <f t="shared" si="10"/>
        <v>310</v>
      </c>
      <c r="D11" s="10">
        <v>9079</v>
      </c>
      <c r="E11" s="8" t="s">
        <v>1</v>
      </c>
      <c r="F11" s="5" t="s">
        <v>66</v>
      </c>
      <c r="G11" s="12" t="s">
        <v>19</v>
      </c>
      <c r="H11" s="8">
        <v>1</v>
      </c>
      <c r="I11" s="8">
        <v>1</v>
      </c>
      <c r="K11" s="11"/>
      <c r="L11" s="7" t="s">
        <v>67</v>
      </c>
      <c r="N11" s="5">
        <f>ROWS($2:11)</f>
        <v>10</v>
      </c>
      <c r="O11" s="5">
        <f>COUNTIF($G$2:$G11,O$1)</f>
        <v>4</v>
      </c>
      <c r="P11" s="5">
        <f>COUNTIF($G$2:$G11,P$1)</f>
        <v>5</v>
      </c>
      <c r="Q11" s="5">
        <f>COUNTIF($G$2:$G11,Q$1)</f>
        <v>1</v>
      </c>
      <c r="R11" s="5">
        <f>SUM(H$2:H11)</f>
        <v>17</v>
      </c>
      <c r="S11" s="5">
        <f>SUM(I$2:I11)</f>
        <v>13</v>
      </c>
      <c r="T11" s="5">
        <f t="shared" si="11"/>
        <v>13</v>
      </c>
      <c r="BG11" s="4">
        <f t="shared" si="0"/>
        <v>0</v>
      </c>
      <c r="BH11" s="4">
        <f t="shared" si="1"/>
        <v>0</v>
      </c>
      <c r="BI11" s="4">
        <f t="shared" si="2"/>
        <v>1</v>
      </c>
      <c r="BJ11" s="4">
        <f t="shared" si="3"/>
        <v>3</v>
      </c>
      <c r="BK11" s="4">
        <f t="shared" si="4"/>
        <v>0</v>
      </c>
      <c r="BL11" s="4">
        <f t="shared" si="5"/>
        <v>0</v>
      </c>
      <c r="BM11" s="4">
        <f t="shared" si="6"/>
        <v>1</v>
      </c>
      <c r="BN11" s="4">
        <f t="shared" si="7"/>
        <v>8</v>
      </c>
      <c r="BO11" s="4">
        <f t="shared" si="8"/>
        <v>1</v>
      </c>
      <c r="BP11" s="4">
        <f t="shared" si="9"/>
        <v>3</v>
      </c>
    </row>
    <row r="12" spans="1:130" x14ac:dyDescent="0.15">
      <c r="A12" s="52">
        <v>3</v>
      </c>
      <c r="B12" s="5">
        <f t="shared" si="12"/>
        <v>11</v>
      </c>
      <c r="C12" s="5" t="str">
        <f t="shared" si="10"/>
        <v>311</v>
      </c>
      <c r="D12" s="10">
        <v>9084</v>
      </c>
      <c r="E12" s="8" t="s">
        <v>22</v>
      </c>
      <c r="F12" s="5" t="s">
        <v>132</v>
      </c>
      <c r="G12" s="12" t="s">
        <v>20</v>
      </c>
      <c r="H12" s="8">
        <v>0</v>
      </c>
      <c r="I12" s="8">
        <v>1</v>
      </c>
      <c r="K12" s="11"/>
      <c r="N12" s="5">
        <f>ROWS($2:12)</f>
        <v>11</v>
      </c>
      <c r="O12" s="5">
        <f>COUNTIF($G$2:$G12,O$1)</f>
        <v>4</v>
      </c>
      <c r="P12" s="5">
        <f>COUNTIF($G$2:$G12,P$1)</f>
        <v>5</v>
      </c>
      <c r="Q12" s="5">
        <f>COUNTIF($G$2:$G12,Q$1)</f>
        <v>2</v>
      </c>
      <c r="R12" s="5">
        <f>SUM(H$2:H12)</f>
        <v>17</v>
      </c>
      <c r="S12" s="5">
        <f>SUM(I$2:I12)</f>
        <v>14</v>
      </c>
      <c r="T12" s="5">
        <f t="shared" si="11"/>
        <v>13</v>
      </c>
      <c r="BG12" s="4">
        <f t="shared" si="0"/>
        <v>0</v>
      </c>
      <c r="BH12" s="4">
        <f t="shared" si="1"/>
        <v>0</v>
      </c>
      <c r="BI12" s="4">
        <f t="shared" si="2"/>
        <v>0</v>
      </c>
      <c r="BJ12" s="4">
        <f t="shared" si="3"/>
        <v>0</v>
      </c>
      <c r="BK12" s="4">
        <f t="shared" si="4"/>
        <v>1</v>
      </c>
      <c r="BL12" s="4">
        <f t="shared" si="5"/>
        <v>1</v>
      </c>
      <c r="BM12" s="4">
        <f t="shared" si="6"/>
        <v>0</v>
      </c>
      <c r="BN12" s="4">
        <f t="shared" si="7"/>
        <v>0</v>
      </c>
      <c r="BO12" s="4">
        <f t="shared" si="8"/>
        <v>1</v>
      </c>
      <c r="BP12" s="4">
        <f t="shared" si="9"/>
        <v>4</v>
      </c>
    </row>
    <row r="13" spans="1:130" x14ac:dyDescent="0.15">
      <c r="A13" s="52">
        <v>3</v>
      </c>
      <c r="B13" s="5">
        <f t="shared" si="12"/>
        <v>12</v>
      </c>
      <c r="C13" s="5" t="str">
        <f t="shared" si="10"/>
        <v>312</v>
      </c>
      <c r="D13" s="10">
        <v>9093</v>
      </c>
      <c r="E13" s="8" t="s">
        <v>1</v>
      </c>
      <c r="F13" s="5" t="s">
        <v>156</v>
      </c>
      <c r="G13" s="12" t="s">
        <v>19</v>
      </c>
      <c r="H13" s="8">
        <v>2</v>
      </c>
      <c r="I13" s="8">
        <v>2</v>
      </c>
      <c r="K13" s="11"/>
      <c r="L13" s="7" t="s">
        <v>224</v>
      </c>
      <c r="N13" s="5">
        <f>ROWS($2:13)</f>
        <v>12</v>
      </c>
      <c r="O13" s="5">
        <f>COUNTIF($G$2:$G13,O$1)</f>
        <v>4</v>
      </c>
      <c r="P13" s="5">
        <f>COUNTIF($G$2:$G13,P$1)</f>
        <v>6</v>
      </c>
      <c r="Q13" s="5">
        <f>COUNTIF($G$2:$G13,Q$1)</f>
        <v>2</v>
      </c>
      <c r="R13" s="5">
        <f>SUM(H$2:H13)</f>
        <v>19</v>
      </c>
      <c r="S13" s="5">
        <f>SUM(I$2:I13)</f>
        <v>16</v>
      </c>
      <c r="T13" s="5">
        <f t="shared" si="11"/>
        <v>14</v>
      </c>
      <c r="BG13" s="4">
        <f t="shared" si="0"/>
        <v>0</v>
      </c>
      <c r="BH13" s="4">
        <f t="shared" si="1"/>
        <v>0</v>
      </c>
      <c r="BI13" s="4">
        <f t="shared" si="2"/>
        <v>1</v>
      </c>
      <c r="BJ13" s="4">
        <f t="shared" si="3"/>
        <v>1</v>
      </c>
      <c r="BK13" s="4">
        <f t="shared" si="4"/>
        <v>0</v>
      </c>
      <c r="BL13" s="4">
        <f t="shared" si="5"/>
        <v>0</v>
      </c>
      <c r="BM13" s="4">
        <f t="shared" si="6"/>
        <v>1</v>
      </c>
      <c r="BN13" s="4">
        <f t="shared" si="7"/>
        <v>1</v>
      </c>
      <c r="BO13" s="4">
        <f t="shared" si="8"/>
        <v>1</v>
      </c>
      <c r="BP13" s="4">
        <f t="shared" si="9"/>
        <v>5</v>
      </c>
    </row>
    <row r="14" spans="1:130" x14ac:dyDescent="0.15">
      <c r="A14" s="52">
        <v>3</v>
      </c>
      <c r="B14" s="5">
        <f t="shared" si="12"/>
        <v>13</v>
      </c>
      <c r="C14" s="5" t="str">
        <f t="shared" si="10"/>
        <v>313</v>
      </c>
      <c r="D14" s="10">
        <v>9107</v>
      </c>
      <c r="E14" s="8" t="s">
        <v>22</v>
      </c>
      <c r="F14" s="5" t="s">
        <v>73</v>
      </c>
      <c r="G14" s="12" t="s">
        <v>20</v>
      </c>
      <c r="H14" s="8">
        <v>0</v>
      </c>
      <c r="I14" s="8">
        <v>3</v>
      </c>
      <c r="K14" s="11"/>
      <c r="N14" s="5">
        <f>ROWS($2:14)</f>
        <v>13</v>
      </c>
      <c r="O14" s="5">
        <f>COUNTIF($G$2:$G14,O$1)</f>
        <v>4</v>
      </c>
      <c r="P14" s="5">
        <f>COUNTIF($G$2:$G14,P$1)</f>
        <v>6</v>
      </c>
      <c r="Q14" s="5">
        <f>COUNTIF($G$2:$G14,Q$1)</f>
        <v>3</v>
      </c>
      <c r="R14" s="5">
        <f>SUM(H$2:H14)</f>
        <v>19</v>
      </c>
      <c r="S14" s="5">
        <f>SUM(I$2:I14)</f>
        <v>19</v>
      </c>
      <c r="T14" s="5">
        <f t="shared" si="11"/>
        <v>14</v>
      </c>
      <c r="BG14" s="4">
        <f t="shared" si="0"/>
        <v>0</v>
      </c>
      <c r="BH14" s="4">
        <f t="shared" si="1"/>
        <v>0</v>
      </c>
      <c r="BI14" s="4">
        <f t="shared" si="2"/>
        <v>0</v>
      </c>
      <c r="BJ14" s="4">
        <f t="shared" si="3"/>
        <v>0</v>
      </c>
      <c r="BK14" s="4">
        <f t="shared" si="4"/>
        <v>1</v>
      </c>
      <c r="BL14" s="4">
        <f t="shared" si="5"/>
        <v>1</v>
      </c>
      <c r="BM14" s="4">
        <f t="shared" si="6"/>
        <v>0</v>
      </c>
      <c r="BN14" s="4">
        <f t="shared" si="7"/>
        <v>0</v>
      </c>
      <c r="BO14" s="4">
        <f t="shared" si="8"/>
        <v>1</v>
      </c>
      <c r="BP14" s="4">
        <f t="shared" si="9"/>
        <v>6</v>
      </c>
    </row>
    <row r="15" spans="1:130" x14ac:dyDescent="0.15">
      <c r="A15" s="52">
        <v>3</v>
      </c>
      <c r="B15" s="5">
        <f t="shared" si="12"/>
        <v>14</v>
      </c>
      <c r="C15" s="5" t="str">
        <f t="shared" si="10"/>
        <v>314</v>
      </c>
      <c r="D15" s="10">
        <v>9118</v>
      </c>
      <c r="E15" s="8" t="s">
        <v>1</v>
      </c>
      <c r="F15" s="5" t="s">
        <v>144</v>
      </c>
      <c r="G15" s="12" t="s">
        <v>18</v>
      </c>
      <c r="H15" s="8">
        <v>1</v>
      </c>
      <c r="I15" s="8">
        <v>0</v>
      </c>
      <c r="K15" s="11"/>
      <c r="L15" s="7" t="s">
        <v>225</v>
      </c>
      <c r="N15" s="5">
        <f>ROWS($2:15)</f>
        <v>14</v>
      </c>
      <c r="O15" s="5">
        <f>COUNTIF($G$2:$G15,O$1)</f>
        <v>5</v>
      </c>
      <c r="P15" s="5">
        <f>COUNTIF($G$2:$G15,P$1)</f>
        <v>6</v>
      </c>
      <c r="Q15" s="5">
        <f>COUNTIF($G$2:$G15,Q$1)</f>
        <v>3</v>
      </c>
      <c r="R15" s="5">
        <f>SUM(H$2:H15)</f>
        <v>20</v>
      </c>
      <c r="S15" s="5">
        <f>SUM(I$2:I15)</f>
        <v>19</v>
      </c>
      <c r="T15" s="5">
        <f t="shared" si="11"/>
        <v>16</v>
      </c>
      <c r="BG15" s="4">
        <f t="shared" si="0"/>
        <v>1</v>
      </c>
      <c r="BH15" s="4">
        <f t="shared" si="1"/>
        <v>1</v>
      </c>
      <c r="BI15" s="4">
        <f t="shared" si="2"/>
        <v>0</v>
      </c>
      <c r="BJ15" s="4">
        <f t="shared" si="3"/>
        <v>0</v>
      </c>
      <c r="BK15" s="4">
        <f t="shared" si="4"/>
        <v>0</v>
      </c>
      <c r="BL15" s="4">
        <f t="shared" si="5"/>
        <v>0</v>
      </c>
      <c r="BM15" s="4">
        <f t="shared" si="6"/>
        <v>1</v>
      </c>
      <c r="BN15" s="4">
        <f t="shared" si="7"/>
        <v>1</v>
      </c>
      <c r="BO15" s="4">
        <f t="shared" si="8"/>
        <v>0</v>
      </c>
      <c r="BP15" s="4">
        <f t="shared" si="9"/>
        <v>0</v>
      </c>
    </row>
    <row r="16" spans="1:130" x14ac:dyDescent="0.15">
      <c r="A16" s="52">
        <v>3</v>
      </c>
      <c r="B16" s="5">
        <f t="shared" si="12"/>
        <v>15</v>
      </c>
      <c r="C16" s="5" t="str">
        <f t="shared" si="10"/>
        <v>315</v>
      </c>
      <c r="D16" s="10">
        <v>9121</v>
      </c>
      <c r="E16" s="8" t="s">
        <v>1</v>
      </c>
      <c r="F16" s="5" t="s">
        <v>141</v>
      </c>
      <c r="G16" s="12" t="s">
        <v>20</v>
      </c>
      <c r="H16" s="8">
        <v>1</v>
      </c>
      <c r="I16" s="8">
        <v>2</v>
      </c>
      <c r="K16" s="11"/>
      <c r="L16" s="7" t="s">
        <v>226</v>
      </c>
      <c r="N16" s="5">
        <f>ROWS($2:16)</f>
        <v>15</v>
      </c>
      <c r="O16" s="5">
        <f>COUNTIF($G$2:$G16,O$1)</f>
        <v>5</v>
      </c>
      <c r="P16" s="5">
        <f>COUNTIF($G$2:$G16,P$1)</f>
        <v>6</v>
      </c>
      <c r="Q16" s="5">
        <f>COUNTIF($G$2:$G16,Q$1)</f>
        <v>4</v>
      </c>
      <c r="R16" s="5">
        <f>SUM(H$2:H16)</f>
        <v>21</v>
      </c>
      <c r="S16" s="5">
        <f>SUM(I$2:I16)</f>
        <v>21</v>
      </c>
      <c r="T16" s="5">
        <f t="shared" si="11"/>
        <v>16</v>
      </c>
      <c r="BG16" s="4">
        <f t="shared" si="0"/>
        <v>0</v>
      </c>
      <c r="BH16" s="4">
        <f t="shared" si="1"/>
        <v>0</v>
      </c>
      <c r="BI16" s="4">
        <f t="shared" si="2"/>
        <v>0</v>
      </c>
      <c r="BJ16" s="4">
        <f t="shared" si="3"/>
        <v>0</v>
      </c>
      <c r="BK16" s="4">
        <f t="shared" si="4"/>
        <v>1</v>
      </c>
      <c r="BL16" s="4">
        <f t="shared" si="5"/>
        <v>1</v>
      </c>
      <c r="BM16" s="4">
        <f t="shared" si="6"/>
        <v>0</v>
      </c>
      <c r="BN16" s="4">
        <f t="shared" si="7"/>
        <v>0</v>
      </c>
      <c r="BO16" s="4">
        <f t="shared" si="8"/>
        <v>1</v>
      </c>
      <c r="BP16" s="4">
        <f t="shared" si="9"/>
        <v>1</v>
      </c>
    </row>
    <row r="17" spans="1:68" x14ac:dyDescent="0.15">
      <c r="A17" s="52">
        <v>3</v>
      </c>
      <c r="B17" s="5">
        <f t="shared" si="12"/>
        <v>16</v>
      </c>
      <c r="C17" s="5" t="str">
        <f t="shared" si="10"/>
        <v>316</v>
      </c>
      <c r="D17" s="10">
        <v>9127</v>
      </c>
      <c r="E17" s="8" t="s">
        <v>1</v>
      </c>
      <c r="F17" s="5" t="s">
        <v>125</v>
      </c>
      <c r="G17" s="12" t="s">
        <v>18</v>
      </c>
      <c r="H17" s="8">
        <v>4</v>
      </c>
      <c r="I17" s="8">
        <v>1</v>
      </c>
      <c r="K17" s="11"/>
      <c r="L17" s="7" t="s">
        <v>227</v>
      </c>
      <c r="N17" s="5">
        <f>ROWS($2:17)</f>
        <v>16</v>
      </c>
      <c r="O17" s="5">
        <f>COUNTIF($G$2:$G19,O$1)</f>
        <v>7</v>
      </c>
      <c r="P17" s="5">
        <f>COUNTIF($G$2:$G19,P$1)</f>
        <v>6</v>
      </c>
      <c r="Q17" s="5">
        <f>COUNTIF($G$2:$G19,Q$1)</f>
        <v>5</v>
      </c>
      <c r="R17" s="5">
        <f>SUM(H$2:H17)</f>
        <v>25</v>
      </c>
      <c r="S17" s="5">
        <f>SUM(I$2:I17)</f>
        <v>22</v>
      </c>
      <c r="T17" s="5">
        <f t="shared" si="11"/>
        <v>20</v>
      </c>
      <c r="BG17" s="4">
        <f t="shared" ref="BG17:BG29" si="13">IF(G19="W",1,0)</f>
        <v>0</v>
      </c>
      <c r="BH17" s="4">
        <f t="shared" ref="BH17:BH29" si="14">IF(G19="W",BH16+1,0)</f>
        <v>0</v>
      </c>
      <c r="BI17" s="4">
        <f t="shared" ref="BI17:BI29" si="15">IF(G19="D",1,0)</f>
        <v>0</v>
      </c>
      <c r="BJ17" s="4">
        <f t="shared" ref="BJ17:BJ29" si="16">IF(G19="D",BJ16+1,0)</f>
        <v>0</v>
      </c>
      <c r="BK17" s="4">
        <f t="shared" ref="BK17:BK29" si="17">IF(G19="L",1,0)</f>
        <v>1</v>
      </c>
      <c r="BL17" s="4">
        <f t="shared" ref="BL17:BL29" si="18">IF(G19="L",BL16+1,0)</f>
        <v>2</v>
      </c>
      <c r="BM17" s="4">
        <f t="shared" ref="BM17:BM29" si="19">IF(OR(G19="W",G19="D"),1,0)</f>
        <v>0</v>
      </c>
      <c r="BN17" s="4">
        <f t="shared" ref="BN17:BN29" si="20">IF(OR(G19="W",G19="D"),BN16+1,0)</f>
        <v>0</v>
      </c>
      <c r="BO17" s="4">
        <f t="shared" ref="BO17:BO29" si="21">IF(OR(G19="L",G19="D"),1,0)</f>
        <v>1</v>
      </c>
      <c r="BP17" s="4">
        <f t="shared" ref="BP17:BP29" si="22">IF(OR(G19="L",G19="D"),BP16+1,0)</f>
        <v>2</v>
      </c>
    </row>
    <row r="18" spans="1:68" x14ac:dyDescent="0.15">
      <c r="A18" s="52">
        <v>3</v>
      </c>
      <c r="B18" s="5">
        <f t="shared" si="12"/>
        <v>17</v>
      </c>
      <c r="C18" s="5" t="str">
        <f t="shared" si="10"/>
        <v>317</v>
      </c>
      <c r="D18" s="10">
        <v>9128</v>
      </c>
      <c r="E18" s="8" t="s">
        <v>22</v>
      </c>
      <c r="F18" s="5" t="s">
        <v>131</v>
      </c>
      <c r="G18" s="12" t="s">
        <v>18</v>
      </c>
      <c r="H18" s="8">
        <v>4</v>
      </c>
      <c r="I18" s="8">
        <v>2</v>
      </c>
      <c r="K18" s="11"/>
      <c r="L18" s="7" t="s">
        <v>228</v>
      </c>
      <c r="N18" s="5">
        <f>ROWS($2:18)</f>
        <v>17</v>
      </c>
      <c r="O18" s="5">
        <f>COUNTIF($G$2:$G20,O$1)</f>
        <v>8</v>
      </c>
      <c r="P18" s="5">
        <f>COUNTIF($G$2:$G20,P$1)</f>
        <v>6</v>
      </c>
      <c r="Q18" s="5">
        <f>COUNTIF($G$2:$G20,Q$1)</f>
        <v>5</v>
      </c>
      <c r="R18" s="5">
        <f>SUM(H$2:H18)</f>
        <v>29</v>
      </c>
      <c r="S18" s="5">
        <f>SUM(I$2:I18)</f>
        <v>24</v>
      </c>
      <c r="T18" s="5">
        <f t="shared" si="11"/>
        <v>22</v>
      </c>
      <c r="BG18" s="4">
        <f t="shared" si="13"/>
        <v>1</v>
      </c>
      <c r="BH18" s="4">
        <f t="shared" si="14"/>
        <v>1</v>
      </c>
      <c r="BI18" s="4">
        <f t="shared" si="15"/>
        <v>0</v>
      </c>
      <c r="BJ18" s="4">
        <f t="shared" si="16"/>
        <v>0</v>
      </c>
      <c r="BK18" s="4">
        <f t="shared" si="17"/>
        <v>0</v>
      </c>
      <c r="BL18" s="4">
        <f t="shared" si="18"/>
        <v>0</v>
      </c>
      <c r="BM18" s="4">
        <f t="shared" si="19"/>
        <v>1</v>
      </c>
      <c r="BN18" s="4">
        <f t="shared" si="20"/>
        <v>1</v>
      </c>
      <c r="BO18" s="4">
        <f t="shared" si="21"/>
        <v>0</v>
      </c>
      <c r="BP18" s="4">
        <f t="shared" si="22"/>
        <v>0</v>
      </c>
    </row>
    <row r="19" spans="1:68" x14ac:dyDescent="0.15">
      <c r="A19" s="52">
        <v>3</v>
      </c>
      <c r="B19" s="5">
        <f t="shared" si="12"/>
        <v>18</v>
      </c>
      <c r="C19" s="5" t="str">
        <f t="shared" si="10"/>
        <v>318</v>
      </c>
      <c r="D19" s="10">
        <v>9133</v>
      </c>
      <c r="E19" s="8" t="s">
        <v>22</v>
      </c>
      <c r="F19" s="5" t="s">
        <v>122</v>
      </c>
      <c r="G19" s="12" t="s">
        <v>20</v>
      </c>
      <c r="H19" s="8">
        <v>0</v>
      </c>
      <c r="I19" s="8">
        <v>1</v>
      </c>
      <c r="K19" s="11"/>
      <c r="N19" s="5">
        <f>ROWS($2:19)</f>
        <v>18</v>
      </c>
      <c r="O19" s="5">
        <f>COUNTIF($G$2:$G21,O$1)</f>
        <v>8</v>
      </c>
      <c r="P19" s="5">
        <f>COUNTIF($G$2:$G21,P$1)</f>
        <v>6</v>
      </c>
      <c r="Q19" s="5">
        <f>COUNTIF($G$2:$G21,Q$1)</f>
        <v>6</v>
      </c>
      <c r="R19" s="5">
        <f>SUM(H$2:H19)</f>
        <v>29</v>
      </c>
      <c r="S19" s="5">
        <f>SUM(I$2:I19)</f>
        <v>25</v>
      </c>
      <c r="T19" s="5">
        <f t="shared" si="11"/>
        <v>22</v>
      </c>
      <c r="BG19" s="4">
        <f t="shared" si="13"/>
        <v>0</v>
      </c>
      <c r="BH19" s="4">
        <f t="shared" si="14"/>
        <v>0</v>
      </c>
      <c r="BI19" s="4">
        <f t="shared" si="15"/>
        <v>0</v>
      </c>
      <c r="BJ19" s="4">
        <f t="shared" si="16"/>
        <v>0</v>
      </c>
      <c r="BK19" s="4">
        <f t="shared" si="17"/>
        <v>1</v>
      </c>
      <c r="BL19" s="4">
        <f t="shared" si="18"/>
        <v>1</v>
      </c>
      <c r="BM19" s="4">
        <f t="shared" si="19"/>
        <v>0</v>
      </c>
      <c r="BN19" s="4">
        <f t="shared" si="20"/>
        <v>0</v>
      </c>
      <c r="BO19" s="4">
        <f t="shared" si="21"/>
        <v>1</v>
      </c>
      <c r="BP19" s="4">
        <f t="shared" si="22"/>
        <v>1</v>
      </c>
    </row>
    <row r="20" spans="1:68" x14ac:dyDescent="0.15">
      <c r="A20" s="52">
        <v>3</v>
      </c>
      <c r="B20" s="5">
        <f t="shared" si="12"/>
        <v>19</v>
      </c>
      <c r="C20" s="5" t="str">
        <f t="shared" si="10"/>
        <v>319</v>
      </c>
      <c r="D20" s="10">
        <v>9142</v>
      </c>
      <c r="E20" s="8" t="s">
        <v>1</v>
      </c>
      <c r="F20" s="5" t="s">
        <v>130</v>
      </c>
      <c r="G20" s="12" t="s">
        <v>18</v>
      </c>
      <c r="H20" s="8">
        <v>2</v>
      </c>
      <c r="I20" s="8">
        <v>0</v>
      </c>
      <c r="K20" s="11"/>
      <c r="L20" s="7" t="s">
        <v>229</v>
      </c>
      <c r="N20" s="5">
        <f>ROWS($2:20)</f>
        <v>19</v>
      </c>
      <c r="O20" s="5">
        <f>COUNTIF($G$2:$G22,O$1)</f>
        <v>8</v>
      </c>
      <c r="P20" s="5">
        <f>COUNTIF($G$2:$G22,P$1)</f>
        <v>7</v>
      </c>
      <c r="Q20" s="5">
        <f>COUNTIF($G$2:$G22,Q$1)</f>
        <v>6</v>
      </c>
      <c r="R20" s="5">
        <f>SUM(H$2:H20)</f>
        <v>31</v>
      </c>
      <c r="S20" s="5">
        <f>SUM(I$2:I20)</f>
        <v>25</v>
      </c>
      <c r="T20" s="5">
        <f t="shared" si="11"/>
        <v>23</v>
      </c>
      <c r="BG20" s="4">
        <f t="shared" si="13"/>
        <v>0</v>
      </c>
      <c r="BH20" s="4">
        <f t="shared" si="14"/>
        <v>0</v>
      </c>
      <c r="BI20" s="4">
        <f t="shared" si="15"/>
        <v>1</v>
      </c>
      <c r="BJ20" s="4">
        <f t="shared" si="16"/>
        <v>1</v>
      </c>
      <c r="BK20" s="4">
        <f t="shared" si="17"/>
        <v>0</v>
      </c>
      <c r="BL20" s="4">
        <f t="shared" si="18"/>
        <v>0</v>
      </c>
      <c r="BM20" s="4">
        <f t="shared" si="19"/>
        <v>1</v>
      </c>
      <c r="BN20" s="4">
        <f t="shared" si="20"/>
        <v>1</v>
      </c>
      <c r="BO20" s="4">
        <f t="shared" si="21"/>
        <v>1</v>
      </c>
      <c r="BP20" s="4">
        <f t="shared" si="22"/>
        <v>2</v>
      </c>
    </row>
    <row r="21" spans="1:68" x14ac:dyDescent="0.15">
      <c r="A21" s="52">
        <v>3</v>
      </c>
      <c r="B21" s="5">
        <f t="shared" si="12"/>
        <v>20</v>
      </c>
      <c r="C21" s="5" t="str">
        <f t="shared" si="10"/>
        <v>320</v>
      </c>
      <c r="D21" s="10">
        <v>9149</v>
      </c>
      <c r="E21" s="8" t="s">
        <v>1</v>
      </c>
      <c r="F21" s="5" t="s">
        <v>106</v>
      </c>
      <c r="G21" s="12" t="s">
        <v>20</v>
      </c>
      <c r="H21" s="8">
        <v>0</v>
      </c>
      <c r="I21" s="8">
        <v>1</v>
      </c>
      <c r="K21" s="11"/>
      <c r="N21" s="5">
        <f>ROWS($2:21)</f>
        <v>20</v>
      </c>
      <c r="O21" s="5">
        <f>COUNTIF($G$2:$G23,O$1)</f>
        <v>9</v>
      </c>
      <c r="P21" s="5">
        <f>COUNTIF($G$2:$G23,P$1)</f>
        <v>7</v>
      </c>
      <c r="Q21" s="5">
        <f>COUNTIF($G$2:$G23,Q$1)</f>
        <v>6</v>
      </c>
      <c r="R21" s="5">
        <f>SUM(H$2:H21)</f>
        <v>31</v>
      </c>
      <c r="S21" s="5">
        <f>SUM(I$2:I21)</f>
        <v>26</v>
      </c>
      <c r="T21" s="5">
        <f t="shared" si="11"/>
        <v>25</v>
      </c>
      <c r="BG21" s="4">
        <f t="shared" si="13"/>
        <v>1</v>
      </c>
      <c r="BH21" s="4">
        <f t="shared" si="14"/>
        <v>1</v>
      </c>
      <c r="BI21" s="4">
        <f t="shared" si="15"/>
        <v>0</v>
      </c>
      <c r="BJ21" s="4">
        <f t="shared" si="16"/>
        <v>0</v>
      </c>
      <c r="BK21" s="4">
        <f t="shared" si="17"/>
        <v>0</v>
      </c>
      <c r="BL21" s="4">
        <f t="shared" si="18"/>
        <v>0</v>
      </c>
      <c r="BM21" s="4">
        <f t="shared" si="19"/>
        <v>1</v>
      </c>
      <c r="BN21" s="4">
        <f t="shared" si="20"/>
        <v>2</v>
      </c>
      <c r="BO21" s="4">
        <f t="shared" si="21"/>
        <v>0</v>
      </c>
      <c r="BP21" s="4">
        <f t="shared" si="22"/>
        <v>0</v>
      </c>
    </row>
    <row r="22" spans="1:68" x14ac:dyDescent="0.15">
      <c r="A22" s="52">
        <v>3</v>
      </c>
      <c r="B22" s="5">
        <f t="shared" si="12"/>
        <v>21</v>
      </c>
      <c r="C22" s="5" t="str">
        <f t="shared" si="10"/>
        <v>321</v>
      </c>
      <c r="D22" s="10">
        <v>9156</v>
      </c>
      <c r="E22" s="8" t="s">
        <v>22</v>
      </c>
      <c r="F22" s="5" t="s">
        <v>123</v>
      </c>
      <c r="G22" s="12" t="s">
        <v>19</v>
      </c>
      <c r="H22" s="8">
        <v>1</v>
      </c>
      <c r="I22" s="8">
        <v>1</v>
      </c>
      <c r="K22" s="11"/>
      <c r="L22" s="7" t="s">
        <v>230</v>
      </c>
      <c r="N22" s="5">
        <f>ROWS($2:22)</f>
        <v>21</v>
      </c>
      <c r="O22" s="5">
        <f>COUNTIF($G$2:$G24,O$1)</f>
        <v>10</v>
      </c>
      <c r="P22" s="5">
        <f>COUNTIF($G$2:$G24,P$1)</f>
        <v>7</v>
      </c>
      <c r="Q22" s="5">
        <f>COUNTIF($G$2:$G24,Q$1)</f>
        <v>6</v>
      </c>
      <c r="R22" s="5">
        <f>SUM(H$2:H22)</f>
        <v>32</v>
      </c>
      <c r="S22" s="5">
        <f>SUM(I$2:I22)</f>
        <v>27</v>
      </c>
      <c r="T22" s="5">
        <f t="shared" si="11"/>
        <v>27</v>
      </c>
      <c r="BG22" s="4">
        <f t="shared" si="13"/>
        <v>1</v>
      </c>
      <c r="BH22" s="4">
        <f t="shared" si="14"/>
        <v>2</v>
      </c>
      <c r="BI22" s="4">
        <f t="shared" si="15"/>
        <v>0</v>
      </c>
      <c r="BJ22" s="4">
        <f t="shared" si="16"/>
        <v>0</v>
      </c>
      <c r="BK22" s="4">
        <f t="shared" si="17"/>
        <v>0</v>
      </c>
      <c r="BL22" s="4">
        <f t="shared" si="18"/>
        <v>0</v>
      </c>
      <c r="BM22" s="4">
        <f t="shared" si="19"/>
        <v>1</v>
      </c>
      <c r="BN22" s="4">
        <f t="shared" si="20"/>
        <v>3</v>
      </c>
      <c r="BO22" s="4">
        <f t="shared" si="21"/>
        <v>0</v>
      </c>
      <c r="BP22" s="4">
        <f t="shared" si="22"/>
        <v>0</v>
      </c>
    </row>
    <row r="23" spans="1:68" x14ac:dyDescent="0.15">
      <c r="A23" s="52">
        <v>3</v>
      </c>
      <c r="B23" s="5">
        <f t="shared" si="12"/>
        <v>22</v>
      </c>
      <c r="C23" s="5" t="str">
        <f t="shared" si="10"/>
        <v>322</v>
      </c>
      <c r="D23" s="10">
        <v>9163</v>
      </c>
      <c r="E23" s="8" t="s">
        <v>1</v>
      </c>
      <c r="F23" s="5" t="s">
        <v>111</v>
      </c>
      <c r="G23" s="12" t="s">
        <v>18</v>
      </c>
      <c r="H23" s="8">
        <v>2</v>
      </c>
      <c r="I23" s="8">
        <v>1</v>
      </c>
      <c r="K23" s="11"/>
      <c r="L23" s="7" t="s">
        <v>231</v>
      </c>
      <c r="N23" s="5">
        <f>ROWS($2:23)</f>
        <v>22</v>
      </c>
      <c r="O23" s="5">
        <f>COUNTIF($G$2:$G25,O$1)</f>
        <v>10</v>
      </c>
      <c r="P23" s="5">
        <f>COUNTIF($G$2:$G25,P$1)</f>
        <v>8</v>
      </c>
      <c r="Q23" s="5">
        <f>COUNTIF($G$2:$G25,Q$1)</f>
        <v>6</v>
      </c>
      <c r="R23" s="5">
        <f>SUM(H$2:H23)</f>
        <v>34</v>
      </c>
      <c r="S23" s="5">
        <f>SUM(I$2:I23)</f>
        <v>28</v>
      </c>
      <c r="T23" s="5">
        <f t="shared" si="11"/>
        <v>28</v>
      </c>
      <c r="BG23" s="4">
        <f t="shared" si="13"/>
        <v>0</v>
      </c>
      <c r="BH23" s="4">
        <f t="shared" si="14"/>
        <v>0</v>
      </c>
      <c r="BI23" s="4">
        <f t="shared" si="15"/>
        <v>1</v>
      </c>
      <c r="BJ23" s="4">
        <f t="shared" si="16"/>
        <v>1</v>
      </c>
      <c r="BK23" s="4">
        <f t="shared" si="17"/>
        <v>0</v>
      </c>
      <c r="BL23" s="4">
        <f t="shared" si="18"/>
        <v>0</v>
      </c>
      <c r="BM23" s="4">
        <f t="shared" si="19"/>
        <v>1</v>
      </c>
      <c r="BN23" s="4">
        <f t="shared" si="20"/>
        <v>4</v>
      </c>
      <c r="BO23" s="4">
        <f t="shared" si="21"/>
        <v>1</v>
      </c>
      <c r="BP23" s="4">
        <f t="shared" si="22"/>
        <v>1</v>
      </c>
    </row>
    <row r="24" spans="1:68" x14ac:dyDescent="0.15">
      <c r="A24" s="52">
        <v>3</v>
      </c>
      <c r="B24" s="5">
        <f t="shared" si="12"/>
        <v>23</v>
      </c>
      <c r="C24" s="5" t="str">
        <f t="shared" si="10"/>
        <v>323</v>
      </c>
      <c r="D24" s="10">
        <v>9168</v>
      </c>
      <c r="E24" s="8" t="s">
        <v>22</v>
      </c>
      <c r="F24" s="5" t="s">
        <v>120</v>
      </c>
      <c r="G24" s="12" t="s">
        <v>18</v>
      </c>
      <c r="H24" s="8">
        <v>2</v>
      </c>
      <c r="I24" s="8">
        <v>0</v>
      </c>
      <c r="K24" s="11"/>
      <c r="L24" s="7" t="s">
        <v>232</v>
      </c>
      <c r="N24" s="5">
        <f>ROWS($2:24)</f>
        <v>23</v>
      </c>
      <c r="O24" s="5">
        <f>COUNTIF($G$2:$G26,O$1)</f>
        <v>10</v>
      </c>
      <c r="P24" s="5">
        <f>COUNTIF($G$2:$G26,P$1)</f>
        <v>8</v>
      </c>
      <c r="Q24" s="5">
        <f>COUNTIF($G$2:$G26,Q$1)</f>
        <v>7</v>
      </c>
      <c r="R24" s="5">
        <f>SUM(H$2:H24)</f>
        <v>36</v>
      </c>
      <c r="S24" s="5">
        <f>SUM(I$2:I24)</f>
        <v>28</v>
      </c>
      <c r="T24" s="5">
        <f t="shared" si="11"/>
        <v>28</v>
      </c>
      <c r="BG24" s="4">
        <f t="shared" si="13"/>
        <v>0</v>
      </c>
      <c r="BH24" s="4">
        <f t="shared" si="14"/>
        <v>0</v>
      </c>
      <c r="BI24" s="4">
        <f t="shared" si="15"/>
        <v>0</v>
      </c>
      <c r="BJ24" s="4">
        <f t="shared" si="16"/>
        <v>0</v>
      </c>
      <c r="BK24" s="4">
        <f t="shared" si="17"/>
        <v>1</v>
      </c>
      <c r="BL24" s="4">
        <f t="shared" si="18"/>
        <v>1</v>
      </c>
      <c r="BM24" s="4">
        <f t="shared" si="19"/>
        <v>0</v>
      </c>
      <c r="BN24" s="4">
        <f t="shared" si="20"/>
        <v>0</v>
      </c>
      <c r="BO24" s="4">
        <f t="shared" si="21"/>
        <v>1</v>
      </c>
      <c r="BP24" s="4">
        <f t="shared" si="22"/>
        <v>2</v>
      </c>
    </row>
    <row r="25" spans="1:68" x14ac:dyDescent="0.15">
      <c r="A25" s="52">
        <v>3</v>
      </c>
      <c r="B25" s="5">
        <f t="shared" si="12"/>
        <v>24</v>
      </c>
      <c r="C25" s="5" t="str">
        <f t="shared" si="10"/>
        <v>324</v>
      </c>
      <c r="D25" s="10">
        <v>9170</v>
      </c>
      <c r="E25" s="8" t="s">
        <v>22</v>
      </c>
      <c r="F25" s="5" t="s">
        <v>3</v>
      </c>
      <c r="G25" s="12" t="s">
        <v>19</v>
      </c>
      <c r="H25" s="8">
        <v>1</v>
      </c>
      <c r="I25" s="8">
        <v>1</v>
      </c>
      <c r="K25" s="11"/>
      <c r="L25" s="7" t="s">
        <v>67</v>
      </c>
      <c r="N25" s="5">
        <f>ROWS($2:25)</f>
        <v>24</v>
      </c>
      <c r="O25" s="5">
        <f>COUNTIF($G$2:$G27,O$1)</f>
        <v>10</v>
      </c>
      <c r="P25" s="5">
        <f>COUNTIF($G$2:$G27,P$1)</f>
        <v>8</v>
      </c>
      <c r="Q25" s="5">
        <f>COUNTIF($G$2:$G27,Q$1)</f>
        <v>8</v>
      </c>
      <c r="R25" s="5">
        <f>SUM(H$2:H25)</f>
        <v>37</v>
      </c>
      <c r="S25" s="5">
        <f>SUM(I$2:I25)</f>
        <v>29</v>
      </c>
      <c r="T25" s="5">
        <f t="shared" si="11"/>
        <v>28</v>
      </c>
      <c r="BG25" s="4">
        <f t="shared" si="13"/>
        <v>0</v>
      </c>
      <c r="BH25" s="4">
        <f t="shared" si="14"/>
        <v>0</v>
      </c>
      <c r="BI25" s="4">
        <f t="shared" si="15"/>
        <v>0</v>
      </c>
      <c r="BJ25" s="4">
        <f t="shared" si="16"/>
        <v>0</v>
      </c>
      <c r="BK25" s="4">
        <f t="shared" si="17"/>
        <v>1</v>
      </c>
      <c r="BL25" s="4">
        <f t="shared" si="18"/>
        <v>2</v>
      </c>
      <c r="BM25" s="4">
        <f t="shared" si="19"/>
        <v>0</v>
      </c>
      <c r="BN25" s="4">
        <f t="shared" si="20"/>
        <v>0</v>
      </c>
      <c r="BO25" s="4">
        <f t="shared" si="21"/>
        <v>1</v>
      </c>
      <c r="BP25" s="4">
        <f t="shared" si="22"/>
        <v>3</v>
      </c>
    </row>
    <row r="26" spans="1:68" x14ac:dyDescent="0.15">
      <c r="A26" s="52">
        <v>3</v>
      </c>
      <c r="B26" s="5">
        <f t="shared" si="12"/>
        <v>25</v>
      </c>
      <c r="C26" s="5" t="str">
        <f t="shared" si="10"/>
        <v>325</v>
      </c>
      <c r="D26" s="10">
        <v>9177</v>
      </c>
      <c r="E26" s="8" t="s">
        <v>22</v>
      </c>
      <c r="F26" s="5" t="s">
        <v>13</v>
      </c>
      <c r="G26" s="12" t="s">
        <v>20</v>
      </c>
      <c r="H26" s="8">
        <v>0</v>
      </c>
      <c r="I26" s="8">
        <v>2</v>
      </c>
      <c r="K26" s="11"/>
      <c r="N26" s="5">
        <f>ROWS($2:26)</f>
        <v>25</v>
      </c>
      <c r="O26" s="5">
        <f>COUNTIF($G$2:$G28,O$1)</f>
        <v>10</v>
      </c>
      <c r="P26" s="5">
        <f>COUNTIF($G$2:$G28,P$1)</f>
        <v>9</v>
      </c>
      <c r="Q26" s="5">
        <f>COUNTIF($G$2:$G28,Q$1)</f>
        <v>8</v>
      </c>
      <c r="R26" s="5">
        <f>SUM(H$2:H26)</f>
        <v>37</v>
      </c>
      <c r="S26" s="5">
        <f>SUM(I$2:I26)</f>
        <v>31</v>
      </c>
      <c r="T26" s="5">
        <f t="shared" si="11"/>
        <v>29</v>
      </c>
      <c r="BG26" s="4">
        <f t="shared" si="13"/>
        <v>0</v>
      </c>
      <c r="BH26" s="4">
        <f t="shared" si="14"/>
        <v>0</v>
      </c>
      <c r="BI26" s="4">
        <f t="shared" si="15"/>
        <v>1</v>
      </c>
      <c r="BJ26" s="4">
        <f t="shared" si="16"/>
        <v>1</v>
      </c>
      <c r="BK26" s="4">
        <f t="shared" si="17"/>
        <v>0</v>
      </c>
      <c r="BL26" s="4">
        <f t="shared" si="18"/>
        <v>0</v>
      </c>
      <c r="BM26" s="4">
        <f t="shared" si="19"/>
        <v>1</v>
      </c>
      <c r="BN26" s="4">
        <f t="shared" si="20"/>
        <v>1</v>
      </c>
      <c r="BO26" s="4">
        <f t="shared" si="21"/>
        <v>1</v>
      </c>
      <c r="BP26" s="4">
        <f t="shared" si="22"/>
        <v>4</v>
      </c>
    </row>
    <row r="27" spans="1:68" x14ac:dyDescent="0.15">
      <c r="A27" s="52">
        <v>3</v>
      </c>
      <c r="B27" s="5">
        <f t="shared" si="12"/>
        <v>26</v>
      </c>
      <c r="C27" s="5" t="str">
        <f t="shared" si="10"/>
        <v>326</v>
      </c>
      <c r="D27" s="10">
        <v>9181</v>
      </c>
      <c r="E27" s="8" t="s">
        <v>1</v>
      </c>
      <c r="F27" s="5" t="s">
        <v>0</v>
      </c>
      <c r="G27" s="12" t="s">
        <v>20</v>
      </c>
      <c r="H27" s="8">
        <v>0</v>
      </c>
      <c r="I27" s="8">
        <v>3</v>
      </c>
      <c r="K27" s="11"/>
      <c r="N27" s="5">
        <f>ROWS($2:27)</f>
        <v>26</v>
      </c>
      <c r="O27" s="5">
        <f>COUNTIF($G$2:$G29,O$1)</f>
        <v>10</v>
      </c>
      <c r="P27" s="5">
        <f>COUNTIF($G$2:$G29,P$1)</f>
        <v>10</v>
      </c>
      <c r="Q27" s="5">
        <f>COUNTIF($G$2:$G29,Q$1)</f>
        <v>8</v>
      </c>
      <c r="R27" s="5">
        <f>SUM(H$2:H27)</f>
        <v>37</v>
      </c>
      <c r="S27" s="5">
        <f>SUM(I$2:I27)</f>
        <v>34</v>
      </c>
      <c r="T27" s="5">
        <f t="shared" si="11"/>
        <v>30</v>
      </c>
      <c r="BG27" s="4">
        <f t="shared" si="13"/>
        <v>0</v>
      </c>
      <c r="BH27" s="4">
        <f t="shared" si="14"/>
        <v>0</v>
      </c>
      <c r="BI27" s="4">
        <f t="shared" si="15"/>
        <v>1</v>
      </c>
      <c r="BJ27" s="4">
        <f t="shared" si="16"/>
        <v>2</v>
      </c>
      <c r="BK27" s="4">
        <f t="shared" si="17"/>
        <v>0</v>
      </c>
      <c r="BL27" s="4">
        <f t="shared" si="18"/>
        <v>0</v>
      </c>
      <c r="BM27" s="4">
        <f t="shared" si="19"/>
        <v>1</v>
      </c>
      <c r="BN27" s="4">
        <f t="shared" si="20"/>
        <v>2</v>
      </c>
      <c r="BO27" s="4">
        <f t="shared" si="21"/>
        <v>1</v>
      </c>
      <c r="BP27" s="4">
        <f t="shared" si="22"/>
        <v>5</v>
      </c>
    </row>
    <row r="28" spans="1:68" x14ac:dyDescent="0.15">
      <c r="A28" s="52">
        <v>3</v>
      </c>
      <c r="B28" s="5">
        <f t="shared" si="12"/>
        <v>27</v>
      </c>
      <c r="C28" s="5" t="str">
        <f t="shared" si="10"/>
        <v>327</v>
      </c>
      <c r="D28" s="10">
        <v>9184</v>
      </c>
      <c r="E28" s="8" t="s">
        <v>22</v>
      </c>
      <c r="F28" s="5" t="s">
        <v>129</v>
      </c>
      <c r="G28" s="12" t="s">
        <v>19</v>
      </c>
      <c r="H28" s="8">
        <v>1</v>
      </c>
      <c r="I28" s="8">
        <v>1</v>
      </c>
      <c r="K28" s="11"/>
      <c r="L28" s="7" t="s">
        <v>233</v>
      </c>
      <c r="N28" s="5">
        <f>ROWS($2:28)</f>
        <v>27</v>
      </c>
      <c r="O28" s="5">
        <f>COUNTIF($G$2:$G30,O$1)</f>
        <v>10</v>
      </c>
      <c r="P28" s="5">
        <f>COUNTIF($G$2:$G30,P$1)</f>
        <v>10</v>
      </c>
      <c r="Q28" s="5">
        <f>COUNTIF($G$2:$G30,Q$1)</f>
        <v>8</v>
      </c>
      <c r="R28" s="5">
        <f>SUM(H$2:H28)</f>
        <v>38</v>
      </c>
      <c r="S28" s="5">
        <f>SUM(I$2:I28)</f>
        <v>35</v>
      </c>
      <c r="T28" s="5">
        <f t="shared" si="11"/>
        <v>30</v>
      </c>
      <c r="BG28" s="4">
        <f t="shared" si="13"/>
        <v>0</v>
      </c>
      <c r="BH28" s="4">
        <f t="shared" si="14"/>
        <v>0</v>
      </c>
      <c r="BI28" s="4">
        <f t="shared" si="15"/>
        <v>0</v>
      </c>
      <c r="BJ28" s="4">
        <f t="shared" si="16"/>
        <v>0</v>
      </c>
      <c r="BK28" s="4">
        <f t="shared" si="17"/>
        <v>0</v>
      </c>
      <c r="BL28" s="4">
        <f t="shared" si="18"/>
        <v>0</v>
      </c>
      <c r="BM28" s="4">
        <f t="shared" si="19"/>
        <v>0</v>
      </c>
      <c r="BN28" s="4">
        <f t="shared" si="20"/>
        <v>0</v>
      </c>
      <c r="BO28" s="4">
        <f t="shared" si="21"/>
        <v>0</v>
      </c>
      <c r="BP28" s="4">
        <f t="shared" si="22"/>
        <v>0</v>
      </c>
    </row>
    <row r="29" spans="1:68" x14ac:dyDescent="0.15">
      <c r="A29" s="52">
        <v>3</v>
      </c>
      <c r="B29" s="5">
        <f t="shared" si="12"/>
        <v>28</v>
      </c>
      <c r="C29" s="5" t="str">
        <f t="shared" si="10"/>
        <v>328</v>
      </c>
      <c r="D29" s="10">
        <v>9191</v>
      </c>
      <c r="E29" s="8" t="s">
        <v>1</v>
      </c>
      <c r="F29" s="5" t="s">
        <v>121</v>
      </c>
      <c r="G29" s="12" t="s">
        <v>19</v>
      </c>
      <c r="H29" s="8">
        <v>1</v>
      </c>
      <c r="I29" s="8">
        <v>1</v>
      </c>
      <c r="K29" s="11"/>
      <c r="L29" s="7" t="s">
        <v>35</v>
      </c>
      <c r="N29" s="5">
        <f>ROWS($2:29)</f>
        <v>28</v>
      </c>
      <c r="O29" s="5">
        <f>COUNTIF($G$2:$G31,O$1)</f>
        <v>10</v>
      </c>
      <c r="P29" s="5">
        <f>COUNTIF($G$2:$G31,P$1)</f>
        <v>10</v>
      </c>
      <c r="Q29" s="5">
        <f>COUNTIF($G$2:$G31,Q$1)</f>
        <v>8</v>
      </c>
      <c r="R29" s="5">
        <f>SUM(H$2:H29)</f>
        <v>39</v>
      </c>
      <c r="S29" s="5">
        <f>SUM(I$2:I29)</f>
        <v>36</v>
      </c>
      <c r="T29" s="5">
        <f t="shared" si="11"/>
        <v>30</v>
      </c>
      <c r="BG29" s="4">
        <f t="shared" si="13"/>
        <v>0</v>
      </c>
      <c r="BH29" s="4">
        <f t="shared" si="14"/>
        <v>0</v>
      </c>
      <c r="BI29" s="4">
        <f t="shared" si="15"/>
        <v>0</v>
      </c>
      <c r="BJ29" s="4">
        <f t="shared" si="16"/>
        <v>0</v>
      </c>
      <c r="BK29" s="4">
        <f t="shared" si="17"/>
        <v>0</v>
      </c>
      <c r="BL29" s="4">
        <f t="shared" si="18"/>
        <v>0</v>
      </c>
      <c r="BM29" s="4">
        <f t="shared" si="19"/>
        <v>0</v>
      </c>
      <c r="BN29" s="4">
        <f t="shared" si="20"/>
        <v>0</v>
      </c>
      <c r="BO29" s="4">
        <f t="shared" si="21"/>
        <v>0</v>
      </c>
      <c r="BP29" s="4">
        <f t="shared" si="22"/>
        <v>0</v>
      </c>
    </row>
    <row r="30" spans="1:68" x14ac:dyDescent="0.15">
      <c r="A30" s="52"/>
      <c r="D30" s="10"/>
      <c r="K30" s="11"/>
      <c r="BG30" s="4"/>
      <c r="BI30" s="4"/>
      <c r="BJ30" s="4"/>
      <c r="BK30" s="4"/>
      <c r="BL30" s="4"/>
      <c r="BM30" s="4"/>
      <c r="BN30" s="4"/>
      <c r="BO30" s="4"/>
      <c r="BP30" s="4"/>
    </row>
    <row r="31" spans="1:68" x14ac:dyDescent="0.15">
      <c r="A31" s="52"/>
      <c r="D31" s="10"/>
      <c r="K31" s="11"/>
      <c r="BG31" s="4"/>
      <c r="BI31" s="4"/>
      <c r="BJ31" s="4"/>
      <c r="BK31" s="4"/>
      <c r="BL31" s="4"/>
      <c r="BM31" s="4"/>
      <c r="BN31" s="4"/>
      <c r="BO31" s="4"/>
      <c r="BP31" s="4"/>
    </row>
    <row r="32" spans="1:68" x14ac:dyDescent="0.15">
      <c r="A32" s="52"/>
      <c r="D32" s="10"/>
      <c r="K32" s="11"/>
      <c r="BG32" s="4"/>
      <c r="BI32" s="4"/>
      <c r="BJ32" s="4"/>
      <c r="BK32" s="4"/>
      <c r="BL32" s="4"/>
      <c r="BM32" s="4"/>
      <c r="BN32" s="4"/>
      <c r="BO32" s="4"/>
      <c r="BP32" s="4"/>
    </row>
    <row r="33" spans="1:68" x14ac:dyDescent="0.15">
      <c r="A33" s="52"/>
      <c r="D33" s="10"/>
      <c r="K33" s="11"/>
      <c r="BG33" s="4"/>
      <c r="BI33" s="4"/>
      <c r="BJ33" s="4"/>
      <c r="BK33" s="4"/>
      <c r="BL33" s="4"/>
      <c r="BM33" s="4"/>
      <c r="BN33" s="4"/>
      <c r="BO33" s="4"/>
      <c r="BP33" s="4"/>
    </row>
    <row r="34" spans="1:68" x14ac:dyDescent="0.15">
      <c r="A34" s="52"/>
      <c r="D34" s="10"/>
      <c r="K34" s="11"/>
      <c r="BG34" s="4"/>
      <c r="BI34" s="4"/>
      <c r="BJ34" s="4"/>
      <c r="BK34" s="4"/>
      <c r="BL34" s="4"/>
      <c r="BM34" s="4"/>
      <c r="BN34" s="4"/>
      <c r="BO34" s="4"/>
      <c r="BP34" s="4"/>
    </row>
    <row r="35" spans="1:68" x14ac:dyDescent="0.15">
      <c r="A35" s="52"/>
      <c r="D35" s="10"/>
      <c r="K35" s="11"/>
      <c r="BG35" s="4"/>
      <c r="BI35" s="4"/>
      <c r="BJ35" s="4"/>
      <c r="BK35" s="4"/>
      <c r="BL35" s="4"/>
      <c r="BM35" s="4"/>
      <c r="BN35" s="4"/>
      <c r="BO35" s="4"/>
      <c r="BP35" s="4"/>
    </row>
    <row r="36" spans="1:68" x14ac:dyDescent="0.15">
      <c r="A36" s="52"/>
      <c r="D36" s="10"/>
      <c r="K36" s="11"/>
      <c r="BG36" s="4"/>
      <c r="BI36" s="4"/>
      <c r="BJ36" s="4"/>
      <c r="BK36" s="4"/>
      <c r="BL36" s="4"/>
      <c r="BM36" s="4"/>
      <c r="BN36" s="4"/>
      <c r="BO36" s="4"/>
      <c r="BP36" s="4"/>
    </row>
    <row r="37" spans="1:68" x14ac:dyDescent="0.15">
      <c r="A37" s="52"/>
      <c r="D37" s="10"/>
      <c r="K37" s="11"/>
      <c r="BG37" s="4"/>
      <c r="BI37" s="4"/>
      <c r="BJ37" s="4"/>
      <c r="BK37" s="4"/>
      <c r="BL37" s="4"/>
      <c r="BM37" s="4"/>
      <c r="BN37" s="4"/>
      <c r="BO37" s="4"/>
      <c r="BP37" s="4"/>
    </row>
    <row r="38" spans="1:68" x14ac:dyDescent="0.15">
      <c r="A38" s="52"/>
      <c r="D38" s="10"/>
      <c r="K38" s="11"/>
      <c r="BG38" s="4"/>
      <c r="BI38" s="4"/>
      <c r="BJ38" s="4"/>
      <c r="BK38" s="4"/>
      <c r="BL38" s="4"/>
      <c r="BM38" s="4"/>
      <c r="BN38" s="4"/>
      <c r="BO38" s="4"/>
      <c r="BP38" s="4"/>
    </row>
    <row r="39" spans="1:68" x14ac:dyDescent="0.15">
      <c r="A39" s="52"/>
      <c r="D39" s="10"/>
      <c r="K39" s="11"/>
      <c r="BG39" s="4"/>
      <c r="BI39" s="4"/>
      <c r="BJ39" s="4"/>
      <c r="BK39" s="4"/>
      <c r="BL39" s="4"/>
      <c r="BM39" s="4"/>
      <c r="BN39" s="4"/>
      <c r="BO39" s="4"/>
      <c r="BP39" s="4"/>
    </row>
    <row r="40" spans="1:68" x14ac:dyDescent="0.15">
      <c r="A40" s="52"/>
      <c r="D40" s="10"/>
      <c r="K40" s="11"/>
      <c r="BG40" s="4"/>
      <c r="BI40" s="4"/>
      <c r="BJ40" s="4"/>
      <c r="BK40" s="4"/>
      <c r="BL40" s="4"/>
      <c r="BM40" s="4"/>
      <c r="BN40" s="4"/>
      <c r="BO40" s="4"/>
      <c r="BP40" s="4"/>
    </row>
    <row r="41" spans="1:68" x14ac:dyDescent="0.15">
      <c r="A41" s="52"/>
      <c r="D41" s="10"/>
      <c r="K41" s="11"/>
      <c r="BG41" s="4"/>
      <c r="BI41" s="4"/>
      <c r="BJ41" s="4"/>
      <c r="BK41" s="4"/>
      <c r="BL41" s="4"/>
      <c r="BM41" s="4"/>
      <c r="BN41" s="4"/>
      <c r="BO41" s="4"/>
      <c r="BP41" s="4"/>
    </row>
    <row r="42" spans="1:68" x14ac:dyDescent="0.15">
      <c r="A42" s="52"/>
      <c r="D42" s="10"/>
      <c r="K42" s="11"/>
      <c r="BG42" s="4"/>
      <c r="BI42" s="4"/>
      <c r="BJ42" s="4"/>
      <c r="BK42" s="4"/>
      <c r="BL42" s="4"/>
      <c r="BM42" s="4"/>
      <c r="BN42" s="4"/>
      <c r="BO42" s="4"/>
      <c r="BP42" s="4"/>
    </row>
    <row r="43" spans="1:68" x14ac:dyDescent="0.15">
      <c r="A43" s="52"/>
      <c r="D43" s="10"/>
      <c r="K43" s="11"/>
      <c r="M43" s="6"/>
      <c r="BG43" s="4"/>
      <c r="BI43" s="4"/>
      <c r="BJ43" s="4"/>
      <c r="BK43" s="4"/>
      <c r="BL43" s="4"/>
      <c r="BM43" s="4"/>
      <c r="BN43" s="4"/>
      <c r="BO43" s="4"/>
      <c r="BP43" s="4"/>
    </row>
    <row r="44" spans="1:68" x14ac:dyDescent="0.15">
      <c r="A44" s="50"/>
      <c r="D44" s="10"/>
      <c r="K44" s="11"/>
      <c r="BG44" s="4">
        <f t="shared" si="0"/>
        <v>0</v>
      </c>
      <c r="BH44" s="4">
        <f t="shared" si="1"/>
        <v>0</v>
      </c>
      <c r="BI44" s="4">
        <f t="shared" si="2"/>
        <v>0</v>
      </c>
      <c r="BJ44" s="4">
        <f t="shared" si="3"/>
        <v>0</v>
      </c>
      <c r="BK44" s="4">
        <f t="shared" si="4"/>
        <v>0</v>
      </c>
      <c r="BL44" s="4">
        <f t="shared" si="5"/>
        <v>0</v>
      </c>
      <c r="BM44" s="4">
        <f t="shared" si="6"/>
        <v>0</v>
      </c>
      <c r="BN44" s="4">
        <f t="shared" si="7"/>
        <v>0</v>
      </c>
      <c r="BO44" s="4">
        <f t="shared" si="8"/>
        <v>0</v>
      </c>
      <c r="BP44" s="4">
        <f t="shared" si="9"/>
        <v>0</v>
      </c>
    </row>
    <row r="45" spans="1:68" x14ac:dyDescent="0.15">
      <c r="A45" s="50"/>
      <c r="D45" s="10"/>
      <c r="K45" s="11"/>
      <c r="BG45" s="4">
        <f t="shared" si="0"/>
        <v>0</v>
      </c>
      <c r="BH45" s="4">
        <f t="shared" si="1"/>
        <v>0</v>
      </c>
      <c r="BI45" s="4">
        <f t="shared" si="2"/>
        <v>0</v>
      </c>
      <c r="BJ45" s="4">
        <f t="shared" si="3"/>
        <v>0</v>
      </c>
      <c r="BK45" s="4">
        <f t="shared" si="4"/>
        <v>0</v>
      </c>
      <c r="BL45" s="4">
        <f t="shared" si="5"/>
        <v>0</v>
      </c>
      <c r="BM45" s="4">
        <f t="shared" si="6"/>
        <v>0</v>
      </c>
      <c r="BN45" s="4">
        <f t="shared" si="7"/>
        <v>0</v>
      </c>
      <c r="BO45" s="4">
        <f t="shared" si="8"/>
        <v>0</v>
      </c>
      <c r="BP45" s="4">
        <f t="shared" si="9"/>
        <v>0</v>
      </c>
    </row>
    <row r="46" spans="1:68" x14ac:dyDescent="0.15">
      <c r="A46" s="50"/>
      <c r="D46" s="10"/>
      <c r="K46" s="11"/>
      <c r="BG46" s="4">
        <f t="shared" si="0"/>
        <v>0</v>
      </c>
      <c r="BH46" s="4">
        <f t="shared" si="1"/>
        <v>0</v>
      </c>
      <c r="BI46" s="4">
        <f t="shared" si="2"/>
        <v>0</v>
      </c>
      <c r="BJ46" s="4">
        <f t="shared" si="3"/>
        <v>0</v>
      </c>
      <c r="BK46" s="4">
        <f t="shared" si="4"/>
        <v>0</v>
      </c>
      <c r="BL46" s="4">
        <f t="shared" si="5"/>
        <v>0</v>
      </c>
      <c r="BM46" s="4">
        <f t="shared" si="6"/>
        <v>0</v>
      </c>
      <c r="BN46" s="4">
        <f t="shared" si="7"/>
        <v>0</v>
      </c>
      <c r="BO46" s="4">
        <f t="shared" si="8"/>
        <v>0</v>
      </c>
      <c r="BP46" s="4">
        <f t="shared" si="9"/>
        <v>0</v>
      </c>
    </row>
    <row r="47" spans="1:68" x14ac:dyDescent="0.15">
      <c r="A47" s="50"/>
      <c r="D47" s="10"/>
      <c r="K47" s="11"/>
      <c r="BG47" s="4">
        <f t="shared" si="0"/>
        <v>0</v>
      </c>
      <c r="BH47" s="4">
        <f t="shared" si="1"/>
        <v>0</v>
      </c>
      <c r="BI47" s="4">
        <f t="shared" si="2"/>
        <v>0</v>
      </c>
      <c r="BJ47" s="4">
        <f t="shared" si="3"/>
        <v>0</v>
      </c>
      <c r="BK47" s="4">
        <f t="shared" si="4"/>
        <v>0</v>
      </c>
      <c r="BL47" s="4">
        <f t="shared" si="5"/>
        <v>0</v>
      </c>
      <c r="BM47" s="4">
        <f t="shared" si="6"/>
        <v>0</v>
      </c>
      <c r="BN47" s="4">
        <f t="shared" si="7"/>
        <v>0</v>
      </c>
      <c r="BO47" s="4">
        <f t="shared" si="8"/>
        <v>0</v>
      </c>
      <c r="BP47" s="4">
        <f t="shared" si="9"/>
        <v>0</v>
      </c>
    </row>
    <row r="48" spans="1:68" x14ac:dyDescent="0.15">
      <c r="D48" s="10"/>
      <c r="K48" s="11"/>
      <c r="BG48" s="4"/>
      <c r="BI48" s="4"/>
      <c r="BJ48" s="4"/>
      <c r="BK48" s="4"/>
      <c r="BL48" s="4"/>
      <c r="BM48" s="4"/>
      <c r="BN48" s="4"/>
      <c r="BO48" s="4"/>
      <c r="BP48" s="4"/>
    </row>
    <row r="49" spans="4:90" x14ac:dyDescent="0.15">
      <c r="D49" s="10"/>
      <c r="K49" s="11"/>
      <c r="BG49" s="4"/>
      <c r="BI49" s="4"/>
      <c r="BJ49" s="4"/>
      <c r="BK49" s="4"/>
      <c r="BL49" s="4"/>
      <c r="BM49" s="4"/>
      <c r="BN49" s="4"/>
      <c r="BO49" s="4"/>
      <c r="BP49" s="4"/>
    </row>
    <row r="50" spans="4:90" x14ac:dyDescent="0.15">
      <c r="BU50" s="7"/>
      <c r="BX50" s="7"/>
      <c r="CA50" s="7"/>
      <c r="CD50" s="7"/>
      <c r="CG50" s="7"/>
      <c r="CJ50" s="7"/>
      <c r="CL50" s="7"/>
    </row>
    <row r="51" spans="4:90" x14ac:dyDescent="0.15">
      <c r="BU51" s="7"/>
      <c r="BX51" s="7"/>
      <c r="CA51" s="7"/>
      <c r="CD51" s="7"/>
      <c r="CG51" s="7"/>
      <c r="CJ51" s="7"/>
      <c r="CL51" s="7"/>
    </row>
    <row r="52" spans="4:90" x14ac:dyDescent="0.15">
      <c r="G52" s="8"/>
      <c r="BU52" s="7"/>
      <c r="BX52" s="7"/>
      <c r="CA52" s="7"/>
      <c r="CD52" s="7"/>
      <c r="CG52" s="7"/>
      <c r="CJ52" s="7"/>
      <c r="CL52" s="7"/>
    </row>
    <row r="53" spans="4:90" x14ac:dyDescent="0.15">
      <c r="G53" s="8"/>
      <c r="BU53" s="7"/>
      <c r="BX53" s="7"/>
      <c r="CA53" s="7"/>
      <c r="CD53" s="7"/>
      <c r="CG53" s="7"/>
      <c r="CJ53" s="7"/>
      <c r="CL53" s="7"/>
    </row>
    <row r="54" spans="4:90" x14ac:dyDescent="0.15">
      <c r="G54" s="8" t="s">
        <v>150</v>
      </c>
      <c r="BU54" s="7"/>
      <c r="BX54" s="7"/>
      <c r="CA54" s="7"/>
      <c r="CD54" s="7"/>
      <c r="CG54" s="7"/>
      <c r="CJ54" s="7"/>
      <c r="CL54" s="7"/>
    </row>
    <row r="55" spans="4:90" x14ac:dyDescent="0.15">
      <c r="F55" s="5" t="s">
        <v>18</v>
      </c>
      <c r="G55" s="8">
        <f>COUNTIF(G$2:G$50,F55)</f>
        <v>10</v>
      </c>
      <c r="BU55" s="7"/>
      <c r="BX55" s="7"/>
      <c r="CA55" s="7"/>
      <c r="CD55" s="7"/>
      <c r="CG55" s="7"/>
      <c r="CJ55" s="7"/>
      <c r="CL55" s="7"/>
    </row>
    <row r="56" spans="4:90" x14ac:dyDescent="0.15">
      <c r="F56" s="5" t="s">
        <v>19</v>
      </c>
      <c r="G56" s="8">
        <f t="shared" ref="G56:G57" si="23">COUNTIF(G$2:G$50,F56)</f>
        <v>10</v>
      </c>
    </row>
    <row r="57" spans="4:90" x14ac:dyDescent="0.15">
      <c r="F57" s="5" t="s">
        <v>20</v>
      </c>
      <c r="G57" s="8">
        <f t="shared" si="23"/>
        <v>8</v>
      </c>
    </row>
    <row r="58" spans="4:90" x14ac:dyDescent="0.15">
      <c r="G58" s="8"/>
      <c r="H58" s="8">
        <f>SUM(H2:H57)</f>
        <v>39</v>
      </c>
      <c r="I58" s="8">
        <f>SUM(I2:I57)</f>
        <v>36</v>
      </c>
    </row>
    <row r="60" spans="4:90" x14ac:dyDescent="0.15">
      <c r="G60" s="12" t="s">
        <v>1</v>
      </c>
      <c r="H60" s="8" t="s">
        <v>1</v>
      </c>
      <c r="I60" s="8" t="s">
        <v>22</v>
      </c>
    </row>
    <row r="61" spans="4:90" x14ac:dyDescent="0.15">
      <c r="G61" s="12" t="s">
        <v>18</v>
      </c>
      <c r="H61" s="8">
        <f t="shared" ref="H61:I63" si="24">COUNTIFS($G$2:$G$53,$G61,$E$2:$E$53,H$60)</f>
        <v>7</v>
      </c>
      <c r="I61" s="8">
        <f t="shared" si="24"/>
        <v>3</v>
      </c>
    </row>
    <row r="62" spans="4:90" x14ac:dyDescent="0.15">
      <c r="G62" s="12" t="s">
        <v>19</v>
      </c>
      <c r="H62" s="8">
        <f t="shared" si="24"/>
        <v>4</v>
      </c>
      <c r="I62" s="8">
        <f t="shared" si="24"/>
        <v>6</v>
      </c>
    </row>
    <row r="63" spans="4:90" x14ac:dyDescent="0.15">
      <c r="G63" s="12" t="s">
        <v>20</v>
      </c>
      <c r="H63" s="8">
        <f t="shared" si="24"/>
        <v>3</v>
      </c>
      <c r="I63" s="8">
        <f t="shared" si="24"/>
        <v>5</v>
      </c>
    </row>
    <row r="64" spans="4:90" x14ac:dyDescent="0.15">
      <c r="G64" s="12" t="s">
        <v>21</v>
      </c>
      <c r="H64" s="8">
        <f>SUMIFS(H$2:H$53,$E$2:$E$53,H$60)</f>
        <v>23</v>
      </c>
      <c r="I64" s="8">
        <f>SUMIFS(H$2:H$53,$E$2:$E$53,I$60)</f>
        <v>16</v>
      </c>
    </row>
    <row r="65" spans="7:9" x14ac:dyDescent="0.15">
      <c r="G65" s="12" t="s">
        <v>22</v>
      </c>
      <c r="H65" s="8">
        <f>SUMIFS(I$2:I$53,$E$2:$E$53,H$60)</f>
        <v>15</v>
      </c>
      <c r="I65" s="8">
        <f>SUMIFS(I$2:I$53,$E$2:$E$53,I$60)</f>
        <v>21</v>
      </c>
    </row>
  </sheetData>
  <autoFilter ref="D1:DZ49"/>
  <pageMargins left="0.75" right="0.75" top="1" bottom="1" header="0.5" footer="0.5"/>
  <pageSetup paperSize="9" orientation="portrait" horizontalDpi="300" verticalDpi="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Z51"/>
  <sheetViews>
    <sheetView zoomScale="125" zoomScaleNormal="125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F10" sqref="F10"/>
    </sheetView>
  </sheetViews>
  <sheetFormatPr defaultColWidth="10" defaultRowHeight="8.25" x14ac:dyDescent="0.15"/>
  <cols>
    <col min="1" max="3" width="10" style="5"/>
    <col min="4" max="4" width="8.83203125" style="6" bestFit="1" customWidth="1"/>
    <col min="5" max="5" width="5.83203125" style="8" bestFit="1" customWidth="1"/>
    <col min="6" max="6" width="23" style="5" bestFit="1" customWidth="1"/>
    <col min="7" max="7" width="6.5" style="12" bestFit="1" customWidth="1"/>
    <col min="8" max="8" width="7" style="8" bestFit="1" customWidth="1"/>
    <col min="9" max="9" width="2.83203125" style="8" bestFit="1" customWidth="1"/>
    <col min="10" max="10" width="5.83203125" style="8" bestFit="1" customWidth="1"/>
    <col min="11" max="11" width="7.83203125" style="5" bestFit="1" customWidth="1"/>
    <col min="12" max="12" width="39.1640625" style="7" customWidth="1"/>
    <col min="13" max="13" width="7.33203125" style="8" bestFit="1" customWidth="1"/>
    <col min="14" max="14" width="4.5" style="5" bestFit="1" customWidth="1"/>
    <col min="15" max="17" width="3.6640625" style="5" bestFit="1" customWidth="1"/>
    <col min="18" max="20" width="4.5" style="5" bestFit="1" customWidth="1"/>
    <col min="21" max="21" width="4.6640625" style="8" customWidth="1"/>
    <col min="22" max="22" width="4" style="5" bestFit="1" customWidth="1"/>
    <col min="23" max="23" width="3.83203125" style="5" bestFit="1" customWidth="1"/>
    <col min="24" max="24" width="4" style="5" bestFit="1" customWidth="1"/>
    <col min="25" max="25" width="3.6640625" style="5" bestFit="1" customWidth="1"/>
    <col min="26" max="26" width="8.33203125" style="5" bestFit="1" customWidth="1"/>
    <col min="27" max="27" width="7.33203125" style="5" bestFit="1" customWidth="1"/>
    <col min="28" max="28" width="7.83203125" style="5" bestFit="1" customWidth="1"/>
    <col min="29" max="29" width="7.33203125" style="5" bestFit="1" customWidth="1"/>
    <col min="30" max="30" width="3.5" style="9" customWidth="1"/>
    <col min="31" max="31" width="3.6640625" style="9" customWidth="1"/>
    <col min="32" max="33" width="2.83203125" style="3" customWidth="1"/>
    <col min="34" max="34" width="29.6640625" style="4" customWidth="1"/>
    <col min="35" max="35" width="9.83203125" style="4" bestFit="1" customWidth="1"/>
    <col min="36" max="36" width="12.83203125" style="4" customWidth="1"/>
    <col min="37" max="37" width="11.6640625" style="4" bestFit="1" customWidth="1"/>
    <col min="38" max="38" width="10.1640625" style="4" bestFit="1" customWidth="1"/>
    <col min="39" max="39" width="12" style="4" bestFit="1" customWidth="1"/>
    <col min="40" max="41" width="9.5" style="4" bestFit="1" customWidth="1"/>
    <col min="42" max="42" width="10.1640625" style="4" bestFit="1" customWidth="1"/>
    <col min="43" max="43" width="8.83203125" style="4" bestFit="1" customWidth="1"/>
    <col min="44" max="44" width="8.5" style="4" bestFit="1" customWidth="1"/>
    <col min="45" max="45" width="8.83203125" style="4" bestFit="1" customWidth="1"/>
    <col min="46" max="46" width="9.33203125" style="4" bestFit="1" customWidth="1"/>
    <col min="47" max="47" width="9.1640625" style="4" bestFit="1" customWidth="1"/>
    <col min="48" max="48" width="10.83203125" style="4" bestFit="1" customWidth="1"/>
    <col min="49" max="49" width="10.1640625" style="4" bestFit="1" customWidth="1"/>
    <col min="50" max="50" width="22" style="4" bestFit="1" customWidth="1"/>
    <col min="51" max="51" width="5.5" style="14" bestFit="1" customWidth="1"/>
    <col min="52" max="52" width="8.1640625" style="4" customWidth="1"/>
    <col min="53" max="53" width="6" style="4" bestFit="1" customWidth="1"/>
    <col min="54" max="54" width="2.83203125" style="4" bestFit="1" customWidth="1"/>
    <col min="55" max="55" width="4.33203125" style="4" bestFit="1" customWidth="1"/>
    <col min="56" max="56" width="2.83203125" style="4" bestFit="1" customWidth="1"/>
    <col min="57" max="57" width="3.1640625" style="4" bestFit="1" customWidth="1"/>
    <col min="58" max="58" width="2.83203125" style="4" bestFit="1" customWidth="1"/>
    <col min="59" max="59" width="10.83203125" style="7" customWidth="1"/>
    <col min="60" max="60" width="5.33203125" style="4" customWidth="1"/>
    <col min="61" max="61" width="9.5" style="7" customWidth="1"/>
    <col min="62" max="62" width="5.33203125" style="7" customWidth="1"/>
    <col min="63" max="63" width="8.5" style="7" customWidth="1"/>
    <col min="64" max="64" width="4.83203125" style="7" customWidth="1"/>
    <col min="65" max="65" width="12" style="7" bestFit="1" customWidth="1"/>
    <col min="66" max="66" width="5.33203125" style="7" customWidth="1"/>
    <col min="67" max="67" width="9.83203125" style="7" customWidth="1"/>
    <col min="68" max="68" width="5.33203125" style="7" customWidth="1"/>
    <col min="69" max="69" width="2.83203125" style="7" bestFit="1" customWidth="1"/>
    <col min="70" max="70" width="3.1640625" style="4" bestFit="1" customWidth="1"/>
    <col min="71" max="71" width="2.83203125" style="4" bestFit="1" customWidth="1"/>
    <col min="72" max="72" width="1.6640625" style="4" customWidth="1"/>
    <col min="73" max="73" width="3.33203125" style="4" bestFit="1" customWidth="1"/>
    <col min="74" max="74" width="2.83203125" style="4" bestFit="1" customWidth="1"/>
    <col min="75" max="75" width="1.6640625" style="4" customWidth="1"/>
    <col min="76" max="76" width="4.1640625" style="4" bestFit="1" customWidth="1"/>
    <col min="77" max="77" width="2.83203125" style="4" bestFit="1" customWidth="1"/>
    <col min="78" max="78" width="1.6640625" style="4" customWidth="1"/>
    <col min="79" max="79" width="3" style="4" bestFit="1" customWidth="1"/>
    <col min="80" max="80" width="2.83203125" style="4" bestFit="1" customWidth="1"/>
    <col min="81" max="81" width="1.6640625" style="4" customWidth="1"/>
    <col min="82" max="82" width="3" style="4" bestFit="1" customWidth="1"/>
    <col min="83" max="83" width="2.1640625" style="4" bestFit="1" customWidth="1"/>
    <col min="84" max="84" width="1.6640625" style="4" customWidth="1"/>
    <col min="85" max="85" width="3.1640625" style="4" bestFit="1" customWidth="1"/>
    <col min="86" max="86" width="2.1640625" style="4" bestFit="1" customWidth="1"/>
    <col min="87" max="87" width="1.6640625" style="4" customWidth="1"/>
    <col min="88" max="88" width="3.1640625" style="4" bestFit="1" customWidth="1"/>
    <col min="89" max="89" width="2.1640625" style="4" bestFit="1" customWidth="1"/>
    <col min="90" max="111" width="10" style="4" customWidth="1"/>
    <col min="112" max="122" width="10" style="5" customWidth="1"/>
    <col min="123" max="123" width="7.1640625" style="5" bestFit="1" customWidth="1"/>
    <col min="124" max="124" width="8.6640625" style="5" customWidth="1"/>
    <col min="125" max="125" width="2" style="5" bestFit="1" customWidth="1"/>
    <col min="126" max="126" width="9.6640625" style="5" customWidth="1"/>
    <col min="127" max="127" width="2" style="5" bestFit="1" customWidth="1"/>
    <col min="128" max="128" width="3.33203125" style="5" bestFit="1" customWidth="1"/>
    <col min="129" max="129" width="10.83203125" style="5" bestFit="1" customWidth="1"/>
    <col min="130" max="16384" width="10" style="5"/>
  </cols>
  <sheetData>
    <row r="1" spans="1:130" s="3" customFormat="1" x14ac:dyDescent="0.15">
      <c r="C1" s="6" t="s">
        <v>49</v>
      </c>
      <c r="D1" s="6" t="s">
        <v>50</v>
      </c>
      <c r="E1" s="6" t="s">
        <v>51</v>
      </c>
      <c r="F1" s="3" t="s">
        <v>89</v>
      </c>
      <c r="G1" s="51" t="s">
        <v>52</v>
      </c>
      <c r="H1" s="6" t="s">
        <v>21</v>
      </c>
      <c r="I1" s="6" t="s">
        <v>22</v>
      </c>
      <c r="J1" s="6" t="s">
        <v>53</v>
      </c>
      <c r="K1" s="6" t="s">
        <v>54</v>
      </c>
      <c r="L1" s="2" t="s">
        <v>4</v>
      </c>
      <c r="M1" s="6" t="s">
        <v>5</v>
      </c>
      <c r="N1" s="6" t="s">
        <v>17</v>
      </c>
      <c r="O1" s="6" t="s">
        <v>18</v>
      </c>
      <c r="P1" s="6" t="s">
        <v>19</v>
      </c>
      <c r="Q1" s="6" t="s">
        <v>20</v>
      </c>
      <c r="R1" s="6" t="s">
        <v>21</v>
      </c>
      <c r="S1" s="6" t="s">
        <v>22</v>
      </c>
      <c r="T1" s="6" t="s">
        <v>23</v>
      </c>
      <c r="U1" s="6"/>
      <c r="V1" s="3" t="s">
        <v>6</v>
      </c>
      <c r="X1" s="3" t="s">
        <v>7</v>
      </c>
      <c r="Z1" s="3" t="s">
        <v>8</v>
      </c>
      <c r="AB1" s="3" t="s">
        <v>9</v>
      </c>
      <c r="AD1" s="9" t="s">
        <v>10</v>
      </c>
      <c r="AE1" s="9"/>
      <c r="AF1" s="3" t="s">
        <v>11</v>
      </c>
      <c r="AH1" s="2" t="s">
        <v>99</v>
      </c>
      <c r="AI1" s="1"/>
      <c r="AJ1" s="1"/>
      <c r="AK1" s="1" t="s">
        <v>12</v>
      </c>
      <c r="AL1" s="1" t="s">
        <v>26</v>
      </c>
      <c r="AM1" s="1" t="s">
        <v>60</v>
      </c>
      <c r="AN1" s="1" t="s">
        <v>26</v>
      </c>
      <c r="AO1" s="1"/>
      <c r="AP1" s="1" t="s">
        <v>68</v>
      </c>
      <c r="AQ1" s="1" t="s">
        <v>70</v>
      </c>
      <c r="AR1" s="1" t="s">
        <v>48</v>
      </c>
      <c r="AS1" s="1" t="s">
        <v>88</v>
      </c>
      <c r="AT1" s="1" t="s">
        <v>61</v>
      </c>
      <c r="AU1" s="1" t="s">
        <v>90</v>
      </c>
      <c r="AV1" s="1" t="s">
        <v>62</v>
      </c>
      <c r="AW1" s="1" t="s">
        <v>94</v>
      </c>
      <c r="AX1" s="1"/>
      <c r="AY1" s="13" t="s">
        <v>56</v>
      </c>
      <c r="AZ1" s="1" t="s">
        <v>57</v>
      </c>
      <c r="BA1" s="1" t="s">
        <v>58</v>
      </c>
      <c r="BB1" s="1"/>
      <c r="BC1" s="1"/>
      <c r="BD1" s="1"/>
      <c r="BE1" s="1"/>
      <c r="BF1" s="1"/>
      <c r="BG1" s="2" t="s">
        <v>83</v>
      </c>
      <c r="BH1" s="1"/>
      <c r="BI1" s="2" t="s">
        <v>84</v>
      </c>
      <c r="BJ1" s="2"/>
      <c r="BK1" s="2" t="s">
        <v>85</v>
      </c>
      <c r="BL1" s="2"/>
      <c r="BM1" s="2" t="s">
        <v>86</v>
      </c>
      <c r="BN1" s="2"/>
      <c r="BO1" s="2" t="s">
        <v>87</v>
      </c>
      <c r="BP1" s="2"/>
      <c r="BQ1" s="2"/>
      <c r="BR1" s="1"/>
      <c r="BS1" s="2"/>
      <c r="BT1" s="2"/>
      <c r="BU1" s="1"/>
      <c r="BV1" s="2"/>
      <c r="BW1" s="2"/>
      <c r="BX1" s="1"/>
      <c r="BY1" s="2"/>
      <c r="BZ1" s="2"/>
      <c r="CA1" s="1"/>
      <c r="CB1" s="2"/>
      <c r="CC1" s="2"/>
      <c r="CD1" s="1"/>
      <c r="CE1" s="2"/>
      <c r="CF1" s="2"/>
      <c r="CG1" s="1"/>
      <c r="CH1" s="2"/>
      <c r="CI1" s="2"/>
      <c r="CJ1" s="1"/>
      <c r="CK1" s="2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Q1" s="5"/>
      <c r="DZ1" s="5"/>
    </row>
    <row r="2" spans="1:130" x14ac:dyDescent="0.15">
      <c r="A2" s="52" t="s">
        <v>361</v>
      </c>
      <c r="B2" s="5">
        <v>1</v>
      </c>
      <c r="C2" s="5" t="str">
        <f>A2&amp;IF(B2&gt;9,B2,"0"&amp;B2)</f>
        <v>3E01</v>
      </c>
      <c r="D2" s="10">
        <v>9196</v>
      </c>
      <c r="E2" s="8" t="s">
        <v>22</v>
      </c>
      <c r="F2" s="5" t="s">
        <v>45</v>
      </c>
      <c r="G2" s="12" t="s">
        <v>20</v>
      </c>
      <c r="H2" s="8">
        <v>2</v>
      </c>
      <c r="I2" s="8">
        <v>4</v>
      </c>
      <c r="K2" s="11"/>
      <c r="L2" s="7" t="s">
        <v>336</v>
      </c>
      <c r="N2" s="5">
        <f>ROWS($2:2)</f>
        <v>1</v>
      </c>
      <c r="O2" s="5">
        <f>COUNTIF($G$2:$G2,O$1)</f>
        <v>0</v>
      </c>
      <c r="P2" s="5">
        <f>COUNTIF($G$2:$G2,P$1)</f>
        <v>0</v>
      </c>
      <c r="Q2" s="5">
        <f>COUNTIF($G$2:$G2,Q$1)</f>
        <v>1</v>
      </c>
      <c r="R2" s="5">
        <f>SUM(H$2:H2)</f>
        <v>2</v>
      </c>
      <c r="S2" s="5">
        <f>SUM(I$2:I2)</f>
        <v>4</v>
      </c>
      <c r="T2" s="5">
        <f>(O2*2)+P2</f>
        <v>0</v>
      </c>
      <c r="BG2" s="4">
        <f t="shared" ref="BG2:BG33" si="0">IF(G2="W",1,0)</f>
        <v>0</v>
      </c>
      <c r="BH2" s="4">
        <f t="shared" ref="BH2:BH33" si="1">IF(G2="W",BH1+1,0)</f>
        <v>0</v>
      </c>
      <c r="BI2" s="4">
        <f t="shared" ref="BI2:BI33" si="2">IF(G2="D",1,0)</f>
        <v>0</v>
      </c>
      <c r="BJ2" s="4">
        <f t="shared" ref="BJ2:BJ33" si="3">IF(G2="D",BJ1+1,0)</f>
        <v>0</v>
      </c>
      <c r="BK2" s="4">
        <f t="shared" ref="BK2:BK33" si="4">IF(G2="L",1,0)</f>
        <v>1</v>
      </c>
      <c r="BL2" s="4">
        <f t="shared" ref="BL2:BL33" si="5">IF(G2="L",BL1+1,0)</f>
        <v>1</v>
      </c>
      <c r="BM2" s="4">
        <f t="shared" ref="BM2:BM33" si="6">IF(OR(G2="W",G2="D"),1,0)</f>
        <v>0</v>
      </c>
      <c r="BN2" s="4">
        <f t="shared" ref="BN2:BN33" si="7">IF(OR(G2="W",G2="D"),BN1+1,0)</f>
        <v>0</v>
      </c>
      <c r="BO2" s="4">
        <f t="shared" ref="BO2:BO33" si="8">IF(OR(G2="L",G2="D"),1,0)</f>
        <v>1</v>
      </c>
      <c r="BP2" s="4">
        <f t="shared" ref="BP2:BP33" si="9">IF(OR(G2="L",G2="D"),BP1+1,0)</f>
        <v>1</v>
      </c>
    </row>
    <row r="3" spans="1:130" x14ac:dyDescent="0.15">
      <c r="A3" s="52" t="s">
        <v>361</v>
      </c>
      <c r="B3" s="5">
        <f>B2+1</f>
        <v>2</v>
      </c>
      <c r="C3" s="5" t="str">
        <f t="shared" ref="C3:C15" si="10">A3&amp;IF(B3&gt;9,B3,"0"&amp;B3)</f>
        <v>3E02</v>
      </c>
      <c r="D3" s="10">
        <v>9198</v>
      </c>
      <c r="E3" s="8" t="s">
        <v>22</v>
      </c>
      <c r="F3" s="5" t="s">
        <v>132</v>
      </c>
      <c r="G3" s="12" t="s">
        <v>18</v>
      </c>
      <c r="H3" s="8">
        <v>3</v>
      </c>
      <c r="I3" s="8">
        <v>1</v>
      </c>
      <c r="K3" s="11"/>
      <c r="L3" s="7" t="s">
        <v>337</v>
      </c>
      <c r="N3" s="5">
        <f>ROWS($2:3)</f>
        <v>2</v>
      </c>
      <c r="O3" s="5">
        <f>COUNTIF($G$2:$G3,O$1)</f>
        <v>1</v>
      </c>
      <c r="P3" s="5">
        <f>COUNTIF($G$2:$G3,P$1)</f>
        <v>0</v>
      </c>
      <c r="Q3" s="5">
        <f>COUNTIF($G$2:$G3,Q$1)</f>
        <v>1</v>
      </c>
      <c r="R3" s="5">
        <f>SUM(H$2:H3)</f>
        <v>5</v>
      </c>
      <c r="S3" s="5">
        <f>SUM(I$2:I3)</f>
        <v>5</v>
      </c>
      <c r="T3" s="5">
        <f t="shared" ref="T3:T15" si="11">(O3*2)+P3</f>
        <v>2</v>
      </c>
      <c r="BG3" s="4">
        <f t="shared" si="0"/>
        <v>1</v>
      </c>
      <c r="BH3" s="4">
        <f t="shared" si="1"/>
        <v>1</v>
      </c>
      <c r="BI3" s="4">
        <f t="shared" si="2"/>
        <v>0</v>
      </c>
      <c r="BJ3" s="4">
        <f t="shared" si="3"/>
        <v>0</v>
      </c>
      <c r="BK3" s="4">
        <f t="shared" si="4"/>
        <v>0</v>
      </c>
      <c r="BL3" s="4">
        <f t="shared" si="5"/>
        <v>0</v>
      </c>
      <c r="BM3" s="4">
        <f t="shared" si="6"/>
        <v>1</v>
      </c>
      <c r="BN3" s="4">
        <f t="shared" si="7"/>
        <v>1</v>
      </c>
      <c r="BO3" s="4">
        <f t="shared" si="8"/>
        <v>0</v>
      </c>
      <c r="BP3" s="4">
        <f t="shared" si="9"/>
        <v>0</v>
      </c>
    </row>
    <row r="4" spans="1:130" x14ac:dyDescent="0.15">
      <c r="A4" s="52" t="s">
        <v>361</v>
      </c>
      <c r="B4" s="5">
        <f t="shared" ref="B4:B15" si="12">B3+1</f>
        <v>3</v>
      </c>
      <c r="C4" s="5" t="str">
        <f t="shared" si="10"/>
        <v>3E03</v>
      </c>
      <c r="D4" s="10">
        <v>9205</v>
      </c>
      <c r="E4" s="8" t="s">
        <v>22</v>
      </c>
      <c r="F4" s="5" t="s">
        <v>157</v>
      </c>
      <c r="G4" s="12" t="s">
        <v>18</v>
      </c>
      <c r="H4" s="8">
        <v>1</v>
      </c>
      <c r="I4" s="8">
        <v>0</v>
      </c>
      <c r="K4" s="11"/>
      <c r="L4" s="7" t="s">
        <v>225</v>
      </c>
      <c r="N4" s="5">
        <f>ROWS($2:4)</f>
        <v>3</v>
      </c>
      <c r="O4" s="5">
        <f>COUNTIF($G$2:$G4,O$1)</f>
        <v>2</v>
      </c>
      <c r="P4" s="5">
        <f>COUNTIF($G$2:$G4,P$1)</f>
        <v>0</v>
      </c>
      <c r="Q4" s="5">
        <f>COUNTIF($G$2:$G4,Q$1)</f>
        <v>1</v>
      </c>
      <c r="R4" s="5">
        <f>SUM(H$2:H4)</f>
        <v>6</v>
      </c>
      <c r="S4" s="5">
        <f>SUM(I$2:I4)</f>
        <v>5</v>
      </c>
      <c r="T4" s="5">
        <f t="shared" si="11"/>
        <v>4</v>
      </c>
      <c r="BG4" s="4">
        <f t="shared" si="0"/>
        <v>1</v>
      </c>
      <c r="BH4" s="4">
        <f t="shared" si="1"/>
        <v>2</v>
      </c>
      <c r="BI4" s="4">
        <f t="shared" si="2"/>
        <v>0</v>
      </c>
      <c r="BJ4" s="4">
        <f t="shared" si="3"/>
        <v>0</v>
      </c>
      <c r="BK4" s="4">
        <f t="shared" si="4"/>
        <v>0</v>
      </c>
      <c r="BL4" s="4">
        <f t="shared" si="5"/>
        <v>0</v>
      </c>
      <c r="BM4" s="4">
        <f t="shared" si="6"/>
        <v>1</v>
      </c>
      <c r="BN4" s="4">
        <f t="shared" si="7"/>
        <v>2</v>
      </c>
      <c r="BO4" s="4">
        <f t="shared" si="8"/>
        <v>0</v>
      </c>
      <c r="BP4" s="4">
        <f t="shared" si="9"/>
        <v>0</v>
      </c>
    </row>
    <row r="5" spans="1:130" x14ac:dyDescent="0.15">
      <c r="A5" s="52" t="s">
        <v>361</v>
      </c>
      <c r="B5" s="5">
        <f t="shared" si="12"/>
        <v>4</v>
      </c>
      <c r="C5" s="5" t="str">
        <f t="shared" si="10"/>
        <v>3E04</v>
      </c>
      <c r="D5" s="10">
        <v>9212</v>
      </c>
      <c r="E5" s="8" t="s">
        <v>1</v>
      </c>
      <c r="F5" s="5" t="s">
        <v>156</v>
      </c>
      <c r="G5" s="12" t="s">
        <v>18</v>
      </c>
      <c r="H5" s="8">
        <v>2</v>
      </c>
      <c r="I5" s="8">
        <v>0</v>
      </c>
      <c r="K5" s="11"/>
      <c r="L5" s="7" t="s">
        <v>343</v>
      </c>
      <c r="N5" s="5">
        <f>ROWS($2:5)</f>
        <v>4</v>
      </c>
      <c r="O5" s="5">
        <f>COUNTIF($G$2:$G5,O$1)</f>
        <v>3</v>
      </c>
      <c r="P5" s="5">
        <f>COUNTIF($G$2:$G5,P$1)</f>
        <v>0</v>
      </c>
      <c r="Q5" s="5">
        <f>COUNTIF($G$2:$G5,Q$1)</f>
        <v>1</v>
      </c>
      <c r="R5" s="5">
        <f>SUM(H$2:H5)</f>
        <v>8</v>
      </c>
      <c r="S5" s="5">
        <f>SUM(I$2:I5)</f>
        <v>5</v>
      </c>
      <c r="T5" s="5">
        <f t="shared" si="11"/>
        <v>6</v>
      </c>
      <c r="BG5" s="4">
        <f t="shared" si="0"/>
        <v>1</v>
      </c>
      <c r="BH5" s="4">
        <f t="shared" si="1"/>
        <v>3</v>
      </c>
      <c r="BI5" s="4">
        <f t="shared" si="2"/>
        <v>0</v>
      </c>
      <c r="BJ5" s="4">
        <f t="shared" si="3"/>
        <v>0</v>
      </c>
      <c r="BK5" s="4">
        <f t="shared" si="4"/>
        <v>0</v>
      </c>
      <c r="BL5" s="4">
        <f t="shared" si="5"/>
        <v>0</v>
      </c>
      <c r="BM5" s="4">
        <f t="shared" si="6"/>
        <v>1</v>
      </c>
      <c r="BN5" s="4">
        <f t="shared" si="7"/>
        <v>3</v>
      </c>
      <c r="BO5" s="4">
        <f t="shared" si="8"/>
        <v>0</v>
      </c>
      <c r="BP5" s="4">
        <f t="shared" si="9"/>
        <v>0</v>
      </c>
    </row>
    <row r="6" spans="1:130" x14ac:dyDescent="0.15">
      <c r="A6" s="52" t="s">
        <v>361</v>
      </c>
      <c r="B6" s="5">
        <f t="shared" si="12"/>
        <v>5</v>
      </c>
      <c r="C6" s="5" t="str">
        <f t="shared" si="10"/>
        <v>3E05</v>
      </c>
      <c r="D6" s="10">
        <v>9216</v>
      </c>
      <c r="E6" s="8" t="s">
        <v>1</v>
      </c>
      <c r="F6" s="5" t="s">
        <v>125</v>
      </c>
      <c r="G6" s="12" t="s">
        <v>18</v>
      </c>
      <c r="H6" s="8">
        <v>1</v>
      </c>
      <c r="I6" s="8">
        <v>0</v>
      </c>
      <c r="K6" s="11"/>
      <c r="L6" s="7" t="s">
        <v>338</v>
      </c>
      <c r="N6" s="5">
        <f>ROWS($2:6)</f>
        <v>5</v>
      </c>
      <c r="O6" s="5">
        <f>COUNTIF($G$2:$G6,O$1)</f>
        <v>4</v>
      </c>
      <c r="P6" s="5">
        <f>COUNTIF($G$2:$G6,P$1)</f>
        <v>0</v>
      </c>
      <c r="Q6" s="5">
        <f>COUNTIF($G$2:$G6,Q$1)</f>
        <v>1</v>
      </c>
      <c r="R6" s="5">
        <f>SUM(H$2:H6)</f>
        <v>9</v>
      </c>
      <c r="S6" s="5">
        <f>SUM(I$2:I6)</f>
        <v>5</v>
      </c>
      <c r="T6" s="5">
        <f t="shared" si="11"/>
        <v>8</v>
      </c>
      <c r="BG6" s="4">
        <f t="shared" si="0"/>
        <v>1</v>
      </c>
      <c r="BH6" s="4">
        <f t="shared" si="1"/>
        <v>4</v>
      </c>
      <c r="BI6" s="4">
        <f t="shared" si="2"/>
        <v>0</v>
      </c>
      <c r="BJ6" s="4">
        <f t="shared" si="3"/>
        <v>0</v>
      </c>
      <c r="BK6" s="4">
        <f t="shared" si="4"/>
        <v>0</v>
      </c>
      <c r="BL6" s="4">
        <f t="shared" si="5"/>
        <v>0</v>
      </c>
      <c r="BM6" s="4">
        <f t="shared" si="6"/>
        <v>1</v>
      </c>
      <c r="BN6" s="4">
        <f t="shared" si="7"/>
        <v>4</v>
      </c>
      <c r="BO6" s="4">
        <f t="shared" si="8"/>
        <v>0</v>
      </c>
      <c r="BP6" s="4">
        <f t="shared" si="9"/>
        <v>0</v>
      </c>
    </row>
    <row r="7" spans="1:130" x14ac:dyDescent="0.15">
      <c r="A7" s="52" t="s">
        <v>361</v>
      </c>
      <c r="B7" s="5">
        <f t="shared" si="12"/>
        <v>6</v>
      </c>
      <c r="C7" s="5" t="str">
        <f t="shared" si="10"/>
        <v>3E06</v>
      </c>
      <c r="D7" s="10">
        <v>9219</v>
      </c>
      <c r="E7" s="8" t="s">
        <v>22</v>
      </c>
      <c r="F7" s="5" t="s">
        <v>123</v>
      </c>
      <c r="G7" s="12" t="s">
        <v>20</v>
      </c>
      <c r="H7" s="8">
        <v>0</v>
      </c>
      <c r="I7" s="8">
        <v>1</v>
      </c>
      <c r="K7" s="11"/>
      <c r="N7" s="5">
        <f>ROWS($2:7)</f>
        <v>6</v>
      </c>
      <c r="O7" s="5">
        <f>COUNTIF($G$2:$G7,O$1)</f>
        <v>4</v>
      </c>
      <c r="P7" s="5">
        <f>COUNTIF($G$2:$G7,P$1)</f>
        <v>0</v>
      </c>
      <c r="Q7" s="5">
        <f>COUNTIF($G$2:$G7,Q$1)</f>
        <v>2</v>
      </c>
      <c r="R7" s="5">
        <f>SUM(H$2:H7)</f>
        <v>9</v>
      </c>
      <c r="S7" s="5">
        <f>SUM(I$2:I7)</f>
        <v>6</v>
      </c>
      <c r="T7" s="5">
        <f t="shared" si="11"/>
        <v>8</v>
      </c>
      <c r="BG7" s="4">
        <f t="shared" si="0"/>
        <v>0</v>
      </c>
      <c r="BH7" s="4">
        <f t="shared" si="1"/>
        <v>0</v>
      </c>
      <c r="BI7" s="4">
        <f t="shared" si="2"/>
        <v>0</v>
      </c>
      <c r="BJ7" s="4">
        <f t="shared" si="3"/>
        <v>0</v>
      </c>
      <c r="BK7" s="4">
        <f t="shared" si="4"/>
        <v>1</v>
      </c>
      <c r="BL7" s="4">
        <f t="shared" si="5"/>
        <v>1</v>
      </c>
      <c r="BM7" s="4">
        <f t="shared" si="6"/>
        <v>0</v>
      </c>
      <c r="BN7" s="4">
        <f t="shared" si="7"/>
        <v>0</v>
      </c>
      <c r="BO7" s="4">
        <f t="shared" si="8"/>
        <v>1</v>
      </c>
      <c r="BP7" s="4">
        <f t="shared" si="9"/>
        <v>1</v>
      </c>
    </row>
    <row r="8" spans="1:130" x14ac:dyDescent="0.15">
      <c r="A8" s="52" t="s">
        <v>361</v>
      </c>
      <c r="B8" s="5">
        <f t="shared" si="12"/>
        <v>7</v>
      </c>
      <c r="C8" s="5" t="str">
        <f t="shared" si="10"/>
        <v>3E07</v>
      </c>
      <c r="D8" s="10">
        <v>9226</v>
      </c>
      <c r="E8" s="8" t="s">
        <v>22</v>
      </c>
      <c r="F8" s="5" t="s">
        <v>129</v>
      </c>
      <c r="G8" s="12" t="s">
        <v>20</v>
      </c>
      <c r="H8" s="8">
        <v>0</v>
      </c>
      <c r="I8" s="8">
        <v>1</v>
      </c>
      <c r="K8" s="11"/>
      <c r="N8" s="5">
        <f>ROWS($2:8)</f>
        <v>7</v>
      </c>
      <c r="O8" s="5">
        <f>COUNTIF($G$2:$G8,O$1)</f>
        <v>4</v>
      </c>
      <c r="P8" s="5">
        <f>COUNTIF($G$2:$G8,P$1)</f>
        <v>0</v>
      </c>
      <c r="Q8" s="5">
        <f>COUNTIF($G$2:$G8,Q$1)</f>
        <v>3</v>
      </c>
      <c r="R8" s="5">
        <f>SUM(H$2:H8)</f>
        <v>9</v>
      </c>
      <c r="S8" s="5">
        <f>SUM(I$2:I8)</f>
        <v>7</v>
      </c>
      <c r="T8" s="5">
        <f t="shared" si="11"/>
        <v>8</v>
      </c>
      <c r="BG8" s="4">
        <f t="shared" si="0"/>
        <v>0</v>
      </c>
      <c r="BH8" s="4">
        <f t="shared" si="1"/>
        <v>0</v>
      </c>
      <c r="BI8" s="4">
        <f t="shared" si="2"/>
        <v>0</v>
      </c>
      <c r="BJ8" s="4">
        <f t="shared" si="3"/>
        <v>0</v>
      </c>
      <c r="BK8" s="4">
        <f t="shared" si="4"/>
        <v>1</v>
      </c>
      <c r="BL8" s="4">
        <f t="shared" si="5"/>
        <v>2</v>
      </c>
      <c r="BM8" s="4">
        <f t="shared" si="6"/>
        <v>0</v>
      </c>
      <c r="BN8" s="4">
        <f t="shared" si="7"/>
        <v>0</v>
      </c>
      <c r="BO8" s="4">
        <f t="shared" si="8"/>
        <v>1</v>
      </c>
      <c r="BP8" s="4">
        <f t="shared" si="9"/>
        <v>2</v>
      </c>
    </row>
    <row r="9" spans="1:130" x14ac:dyDescent="0.15">
      <c r="A9" s="52" t="s">
        <v>361</v>
      </c>
      <c r="B9" s="5">
        <f t="shared" si="12"/>
        <v>8</v>
      </c>
      <c r="C9" s="5" t="str">
        <f t="shared" si="10"/>
        <v>3E08</v>
      </c>
      <c r="D9" s="10">
        <v>9233</v>
      </c>
      <c r="E9" s="8" t="s">
        <v>1</v>
      </c>
      <c r="F9" s="5" t="s">
        <v>66</v>
      </c>
      <c r="G9" s="12" t="s">
        <v>19</v>
      </c>
      <c r="H9" s="8">
        <v>2</v>
      </c>
      <c r="I9" s="8">
        <v>2</v>
      </c>
      <c r="K9" s="11"/>
      <c r="L9" s="7" t="s">
        <v>339</v>
      </c>
      <c r="N9" s="5">
        <f>ROWS($2:9)</f>
        <v>8</v>
      </c>
      <c r="O9" s="5">
        <f>COUNTIF($G$2:$G9,O$1)</f>
        <v>4</v>
      </c>
      <c r="P9" s="5">
        <f>COUNTIF($G$2:$G9,P$1)</f>
        <v>1</v>
      </c>
      <c r="Q9" s="5">
        <f>COUNTIF($G$2:$G9,Q$1)</f>
        <v>3</v>
      </c>
      <c r="R9" s="5">
        <f>SUM(H$2:H9)</f>
        <v>11</v>
      </c>
      <c r="S9" s="5">
        <f>SUM(I$2:I9)</f>
        <v>9</v>
      </c>
      <c r="T9" s="5">
        <f t="shared" si="11"/>
        <v>9</v>
      </c>
      <c r="BG9" s="4">
        <f t="shared" si="0"/>
        <v>0</v>
      </c>
      <c r="BH9" s="4">
        <f t="shared" si="1"/>
        <v>0</v>
      </c>
      <c r="BI9" s="4">
        <f t="shared" si="2"/>
        <v>1</v>
      </c>
      <c r="BJ9" s="4">
        <f t="shared" si="3"/>
        <v>1</v>
      </c>
      <c r="BK9" s="4">
        <f t="shared" si="4"/>
        <v>0</v>
      </c>
      <c r="BL9" s="4">
        <f t="shared" si="5"/>
        <v>0</v>
      </c>
      <c r="BM9" s="4">
        <f t="shared" si="6"/>
        <v>1</v>
      </c>
      <c r="BN9" s="4">
        <f t="shared" si="7"/>
        <v>1</v>
      </c>
      <c r="BO9" s="4">
        <f t="shared" si="8"/>
        <v>1</v>
      </c>
      <c r="BP9" s="4">
        <f t="shared" si="9"/>
        <v>3</v>
      </c>
    </row>
    <row r="10" spans="1:130" x14ac:dyDescent="0.15">
      <c r="A10" s="52" t="s">
        <v>361</v>
      </c>
      <c r="B10" s="5">
        <f t="shared" si="12"/>
        <v>9</v>
      </c>
      <c r="C10" s="5" t="str">
        <f t="shared" si="10"/>
        <v>3E09</v>
      </c>
      <c r="D10" s="10">
        <v>9235</v>
      </c>
      <c r="E10" s="8" t="s">
        <v>22</v>
      </c>
      <c r="F10" s="5" t="s">
        <v>122</v>
      </c>
      <c r="G10" s="12" t="s">
        <v>18</v>
      </c>
      <c r="H10" s="8">
        <v>3</v>
      </c>
      <c r="I10" s="8">
        <v>1</v>
      </c>
      <c r="K10" s="11"/>
      <c r="L10" s="7" t="s">
        <v>344</v>
      </c>
      <c r="N10" s="5">
        <f>ROWS($2:10)</f>
        <v>9</v>
      </c>
      <c r="O10" s="5">
        <f>COUNTIF($G$2:$G10,O$1)</f>
        <v>5</v>
      </c>
      <c r="P10" s="5">
        <f>COUNTIF($G$2:$G10,P$1)</f>
        <v>1</v>
      </c>
      <c r="Q10" s="5">
        <f>COUNTIF($G$2:$G10,Q$1)</f>
        <v>3</v>
      </c>
      <c r="R10" s="5">
        <f>SUM(H$2:H10)</f>
        <v>14</v>
      </c>
      <c r="S10" s="5">
        <f>SUM(I$2:I10)</f>
        <v>10</v>
      </c>
      <c r="T10" s="5">
        <f t="shared" si="11"/>
        <v>11</v>
      </c>
      <c r="BG10" s="4">
        <f t="shared" si="0"/>
        <v>1</v>
      </c>
      <c r="BH10" s="4">
        <f t="shared" si="1"/>
        <v>1</v>
      </c>
      <c r="BI10" s="4">
        <f t="shared" si="2"/>
        <v>0</v>
      </c>
      <c r="BJ10" s="4">
        <f t="shared" si="3"/>
        <v>0</v>
      </c>
      <c r="BK10" s="4">
        <f t="shared" si="4"/>
        <v>0</v>
      </c>
      <c r="BL10" s="4">
        <f t="shared" si="5"/>
        <v>0</v>
      </c>
      <c r="BM10" s="4">
        <f t="shared" si="6"/>
        <v>1</v>
      </c>
      <c r="BN10" s="4">
        <f t="shared" si="7"/>
        <v>2</v>
      </c>
      <c r="BO10" s="4">
        <f t="shared" si="8"/>
        <v>0</v>
      </c>
      <c r="BP10" s="4">
        <f t="shared" si="9"/>
        <v>0</v>
      </c>
    </row>
    <row r="11" spans="1:130" x14ac:dyDescent="0.15">
      <c r="A11" s="52" t="s">
        <v>361</v>
      </c>
      <c r="B11" s="5">
        <f t="shared" si="12"/>
        <v>10</v>
      </c>
      <c r="C11" s="5" t="str">
        <f t="shared" si="10"/>
        <v>3E10</v>
      </c>
      <c r="D11" s="10">
        <v>9240</v>
      </c>
      <c r="E11" s="8" t="s">
        <v>22</v>
      </c>
      <c r="F11" s="5" t="s">
        <v>131</v>
      </c>
      <c r="G11" s="12" t="s">
        <v>20</v>
      </c>
      <c r="H11" s="8">
        <v>1</v>
      </c>
      <c r="I11" s="8">
        <v>6</v>
      </c>
      <c r="K11" s="11"/>
      <c r="L11" s="7" t="s">
        <v>67</v>
      </c>
      <c r="N11" s="5">
        <f>ROWS($2:11)</f>
        <v>10</v>
      </c>
      <c r="O11" s="5">
        <f>COUNTIF($G$2:$G11,O$1)</f>
        <v>5</v>
      </c>
      <c r="P11" s="5">
        <f>COUNTIF($G$2:$G11,P$1)</f>
        <v>1</v>
      </c>
      <c r="Q11" s="5">
        <f>COUNTIF($G$2:$G11,Q$1)</f>
        <v>4</v>
      </c>
      <c r="R11" s="5">
        <f>SUM(H$2:H11)</f>
        <v>15</v>
      </c>
      <c r="S11" s="5">
        <f>SUM(I$2:I11)</f>
        <v>16</v>
      </c>
      <c r="T11" s="5">
        <f t="shared" si="11"/>
        <v>11</v>
      </c>
      <c r="BG11" s="4">
        <f t="shared" si="0"/>
        <v>0</v>
      </c>
      <c r="BH11" s="4">
        <f t="shared" si="1"/>
        <v>0</v>
      </c>
      <c r="BI11" s="4">
        <f t="shared" si="2"/>
        <v>0</v>
      </c>
      <c r="BJ11" s="4">
        <f t="shared" si="3"/>
        <v>0</v>
      </c>
      <c r="BK11" s="4">
        <f t="shared" si="4"/>
        <v>1</v>
      </c>
      <c r="BL11" s="4">
        <f t="shared" si="5"/>
        <v>1</v>
      </c>
      <c r="BM11" s="4">
        <f t="shared" si="6"/>
        <v>0</v>
      </c>
      <c r="BN11" s="4">
        <f t="shared" si="7"/>
        <v>0</v>
      </c>
      <c r="BO11" s="4">
        <f t="shared" si="8"/>
        <v>1</v>
      </c>
      <c r="BP11" s="4">
        <f t="shared" si="9"/>
        <v>1</v>
      </c>
    </row>
    <row r="12" spans="1:130" x14ac:dyDescent="0.15">
      <c r="A12" s="52" t="s">
        <v>361</v>
      </c>
      <c r="B12" s="5">
        <f t="shared" si="12"/>
        <v>11</v>
      </c>
      <c r="C12" s="5" t="str">
        <f t="shared" si="10"/>
        <v>3E11</v>
      </c>
      <c r="D12" s="10">
        <v>9244</v>
      </c>
      <c r="E12" s="8" t="s">
        <v>1</v>
      </c>
      <c r="F12" s="5" t="s">
        <v>144</v>
      </c>
      <c r="G12" s="12" t="s">
        <v>18</v>
      </c>
      <c r="H12" s="8">
        <v>2</v>
      </c>
      <c r="I12" s="8">
        <v>0</v>
      </c>
      <c r="K12" s="11"/>
      <c r="L12" s="7" t="s">
        <v>340</v>
      </c>
      <c r="N12" s="5">
        <f>ROWS($2:12)</f>
        <v>11</v>
      </c>
      <c r="O12" s="5">
        <f>COUNTIF($G$2:$G12,O$1)</f>
        <v>6</v>
      </c>
      <c r="P12" s="5">
        <f>COUNTIF($G$2:$G12,P$1)</f>
        <v>1</v>
      </c>
      <c r="Q12" s="5">
        <f>COUNTIF($G$2:$G12,Q$1)</f>
        <v>4</v>
      </c>
      <c r="R12" s="5">
        <f>SUM(H$2:H12)</f>
        <v>17</v>
      </c>
      <c r="S12" s="5">
        <f>SUM(I$2:I12)</f>
        <v>16</v>
      </c>
      <c r="T12" s="5">
        <f t="shared" si="11"/>
        <v>13</v>
      </c>
      <c r="BG12" s="4">
        <f t="shared" si="0"/>
        <v>1</v>
      </c>
      <c r="BH12" s="4">
        <f t="shared" si="1"/>
        <v>1</v>
      </c>
      <c r="BI12" s="4">
        <f t="shared" si="2"/>
        <v>0</v>
      </c>
      <c r="BJ12" s="4">
        <f t="shared" si="3"/>
        <v>0</v>
      </c>
      <c r="BK12" s="4">
        <f t="shared" si="4"/>
        <v>0</v>
      </c>
      <c r="BL12" s="4">
        <f t="shared" si="5"/>
        <v>0</v>
      </c>
      <c r="BM12" s="4">
        <f t="shared" si="6"/>
        <v>1</v>
      </c>
      <c r="BN12" s="4">
        <f t="shared" si="7"/>
        <v>1</v>
      </c>
      <c r="BO12" s="4">
        <f t="shared" si="8"/>
        <v>0</v>
      </c>
      <c r="BP12" s="4">
        <f t="shared" si="9"/>
        <v>0</v>
      </c>
    </row>
    <row r="13" spans="1:130" x14ac:dyDescent="0.15">
      <c r="A13" s="52" t="s">
        <v>361</v>
      </c>
      <c r="B13" s="5">
        <f t="shared" si="12"/>
        <v>12</v>
      </c>
      <c r="C13" s="5" t="str">
        <f t="shared" si="10"/>
        <v>3E12</v>
      </c>
      <c r="D13" s="10">
        <v>9247</v>
      </c>
      <c r="E13" s="8" t="s">
        <v>1</v>
      </c>
      <c r="F13" s="5" t="s">
        <v>141</v>
      </c>
      <c r="G13" s="12" t="s">
        <v>19</v>
      </c>
      <c r="H13" s="8">
        <v>1</v>
      </c>
      <c r="I13" s="8">
        <v>1</v>
      </c>
      <c r="K13" s="11"/>
      <c r="L13" s="7" t="s">
        <v>230</v>
      </c>
      <c r="N13" s="5">
        <f>ROWS($2:13)</f>
        <v>12</v>
      </c>
      <c r="O13" s="5">
        <f>COUNTIF($G$2:$G13,O$1)</f>
        <v>6</v>
      </c>
      <c r="P13" s="5">
        <f>COUNTIF($G$2:$G13,P$1)</f>
        <v>2</v>
      </c>
      <c r="Q13" s="5">
        <f>COUNTIF($G$2:$G13,Q$1)</f>
        <v>4</v>
      </c>
      <c r="R13" s="5">
        <f>SUM(H$2:H13)</f>
        <v>18</v>
      </c>
      <c r="S13" s="5">
        <f>SUM(I$2:I13)</f>
        <v>17</v>
      </c>
      <c r="T13" s="5">
        <f t="shared" si="11"/>
        <v>14</v>
      </c>
      <c r="BG13" s="4">
        <f t="shared" si="0"/>
        <v>0</v>
      </c>
      <c r="BH13" s="4">
        <f t="shared" si="1"/>
        <v>0</v>
      </c>
      <c r="BI13" s="4">
        <f t="shared" si="2"/>
        <v>1</v>
      </c>
      <c r="BJ13" s="4">
        <f t="shared" si="3"/>
        <v>1</v>
      </c>
      <c r="BK13" s="4">
        <f t="shared" si="4"/>
        <v>0</v>
      </c>
      <c r="BL13" s="4">
        <f t="shared" si="5"/>
        <v>0</v>
      </c>
      <c r="BM13" s="4">
        <f t="shared" si="6"/>
        <v>1</v>
      </c>
      <c r="BN13" s="4">
        <f t="shared" si="7"/>
        <v>2</v>
      </c>
      <c r="BO13" s="4">
        <f t="shared" si="8"/>
        <v>1</v>
      </c>
      <c r="BP13" s="4">
        <f t="shared" si="9"/>
        <v>1</v>
      </c>
    </row>
    <row r="14" spans="1:130" x14ac:dyDescent="0.15">
      <c r="A14" s="52" t="s">
        <v>361</v>
      </c>
      <c r="B14" s="5">
        <f t="shared" si="12"/>
        <v>13</v>
      </c>
      <c r="C14" s="5" t="str">
        <f t="shared" si="10"/>
        <v>3E13</v>
      </c>
      <c r="D14" s="10">
        <v>9251</v>
      </c>
      <c r="E14" s="8" t="s">
        <v>1</v>
      </c>
      <c r="F14" s="5" t="s">
        <v>130</v>
      </c>
      <c r="G14" s="12" t="s">
        <v>19</v>
      </c>
      <c r="H14" s="8">
        <v>0</v>
      </c>
      <c r="I14" s="8">
        <v>0</v>
      </c>
      <c r="K14" s="11"/>
      <c r="N14" s="5">
        <f>ROWS($2:14)</f>
        <v>13</v>
      </c>
      <c r="O14" s="5">
        <f>COUNTIF($G$2:$G14,O$1)</f>
        <v>6</v>
      </c>
      <c r="P14" s="5">
        <f>COUNTIF($G$2:$G14,P$1)</f>
        <v>3</v>
      </c>
      <c r="Q14" s="5">
        <f>COUNTIF($G$2:$G14,Q$1)</f>
        <v>4</v>
      </c>
      <c r="R14" s="5">
        <f>SUM(H$2:H14)</f>
        <v>18</v>
      </c>
      <c r="S14" s="5">
        <f>SUM(I$2:I14)</f>
        <v>17</v>
      </c>
      <c r="T14" s="5">
        <f t="shared" si="11"/>
        <v>15</v>
      </c>
      <c r="BG14" s="4">
        <f t="shared" si="0"/>
        <v>0</v>
      </c>
      <c r="BH14" s="4">
        <f t="shared" si="1"/>
        <v>0</v>
      </c>
      <c r="BI14" s="4">
        <f t="shared" si="2"/>
        <v>1</v>
      </c>
      <c r="BJ14" s="4">
        <f t="shared" si="3"/>
        <v>2</v>
      </c>
      <c r="BK14" s="4">
        <f t="shared" si="4"/>
        <v>0</v>
      </c>
      <c r="BL14" s="4">
        <f t="shared" si="5"/>
        <v>0</v>
      </c>
      <c r="BM14" s="4">
        <f t="shared" si="6"/>
        <v>1</v>
      </c>
      <c r="BN14" s="4">
        <f t="shared" si="7"/>
        <v>3</v>
      </c>
      <c r="BO14" s="4">
        <f t="shared" si="8"/>
        <v>1</v>
      </c>
      <c r="BP14" s="4">
        <f t="shared" si="9"/>
        <v>2</v>
      </c>
    </row>
    <row r="15" spans="1:130" x14ac:dyDescent="0.15">
      <c r="A15" s="52" t="s">
        <v>361</v>
      </c>
      <c r="B15" s="5">
        <f t="shared" si="12"/>
        <v>14</v>
      </c>
      <c r="C15" s="5" t="str">
        <f t="shared" si="10"/>
        <v>3E14</v>
      </c>
      <c r="D15" s="10">
        <v>9254</v>
      </c>
      <c r="E15" s="8" t="s">
        <v>1</v>
      </c>
      <c r="F15" s="5" t="s">
        <v>44</v>
      </c>
      <c r="G15" s="12" t="s">
        <v>18</v>
      </c>
      <c r="H15" s="8">
        <v>3</v>
      </c>
      <c r="I15" s="8">
        <v>1</v>
      </c>
      <c r="K15" s="11"/>
      <c r="L15" s="7" t="s">
        <v>341</v>
      </c>
      <c r="N15" s="5">
        <f>ROWS($2:15)</f>
        <v>14</v>
      </c>
      <c r="O15" s="5">
        <f>COUNTIF($G$2:$G15,O$1)</f>
        <v>7</v>
      </c>
      <c r="P15" s="5">
        <f>COUNTIF($G$2:$G15,P$1)</f>
        <v>3</v>
      </c>
      <c r="Q15" s="5">
        <f>COUNTIF($G$2:$G15,Q$1)</f>
        <v>4</v>
      </c>
      <c r="R15" s="5">
        <f>SUM(H$2:H15)</f>
        <v>21</v>
      </c>
      <c r="S15" s="5">
        <f>SUM(I$2:I15)</f>
        <v>18</v>
      </c>
      <c r="T15" s="5">
        <f t="shared" si="11"/>
        <v>17</v>
      </c>
      <c r="BG15" s="4">
        <f t="shared" si="0"/>
        <v>1</v>
      </c>
      <c r="BH15" s="4">
        <f t="shared" si="1"/>
        <v>1</v>
      </c>
      <c r="BI15" s="4">
        <f t="shared" si="2"/>
        <v>0</v>
      </c>
      <c r="BJ15" s="4">
        <f t="shared" si="3"/>
        <v>0</v>
      </c>
      <c r="BK15" s="4">
        <f t="shared" si="4"/>
        <v>0</v>
      </c>
      <c r="BL15" s="4">
        <f t="shared" si="5"/>
        <v>0</v>
      </c>
      <c r="BM15" s="4">
        <f t="shared" si="6"/>
        <v>1</v>
      </c>
      <c r="BN15" s="4">
        <f t="shared" si="7"/>
        <v>4</v>
      </c>
      <c r="BO15" s="4">
        <f t="shared" si="8"/>
        <v>0</v>
      </c>
      <c r="BP15" s="4">
        <f t="shared" si="9"/>
        <v>0</v>
      </c>
    </row>
    <row r="16" spans="1:130" s="7" customFormat="1" x14ac:dyDescent="0.15">
      <c r="A16" s="52"/>
      <c r="B16" s="5"/>
      <c r="C16" s="5"/>
      <c r="D16" s="10"/>
      <c r="E16" s="8"/>
      <c r="F16" s="5"/>
      <c r="G16" s="12"/>
      <c r="H16" s="8"/>
      <c r="I16" s="8"/>
      <c r="J16" s="8"/>
      <c r="K16" s="11"/>
      <c r="M16" s="8"/>
      <c r="N16" s="5"/>
      <c r="O16" s="5"/>
      <c r="P16" s="5"/>
      <c r="Q16" s="5"/>
      <c r="R16" s="5"/>
      <c r="S16" s="5"/>
      <c r="T16" s="5"/>
      <c r="U16" s="8"/>
      <c r="V16" s="5"/>
      <c r="W16" s="5"/>
      <c r="X16" s="5"/>
      <c r="Y16" s="5"/>
      <c r="Z16" s="5"/>
      <c r="AA16" s="5"/>
      <c r="AB16" s="5"/>
      <c r="AC16" s="5"/>
      <c r="AD16" s="9"/>
      <c r="AE16" s="9"/>
      <c r="AF16" s="3"/>
      <c r="AG16" s="3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1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</row>
    <row r="17" spans="1:130" s="7" customFormat="1" x14ac:dyDescent="0.15">
      <c r="A17" s="52"/>
      <c r="B17" s="5"/>
      <c r="C17" s="5"/>
      <c r="D17" s="10"/>
      <c r="E17" s="8"/>
      <c r="F17" s="5"/>
      <c r="G17" s="12"/>
      <c r="H17" s="8"/>
      <c r="I17" s="8"/>
      <c r="J17" s="8"/>
      <c r="K17" s="11"/>
      <c r="M17" s="8"/>
      <c r="N17" s="5"/>
      <c r="O17" s="5"/>
      <c r="P17" s="5"/>
      <c r="Q17" s="5"/>
      <c r="R17" s="5"/>
      <c r="S17" s="5"/>
      <c r="T17" s="5"/>
      <c r="U17" s="8"/>
      <c r="V17" s="5"/>
      <c r="W17" s="5"/>
      <c r="X17" s="5"/>
      <c r="Y17" s="5"/>
      <c r="Z17" s="5"/>
      <c r="AA17" s="5"/>
      <c r="AB17" s="5"/>
      <c r="AC17" s="5"/>
      <c r="AD17" s="9"/>
      <c r="AE17" s="9"/>
      <c r="AF17" s="3"/>
      <c r="AG17" s="3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1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</row>
    <row r="18" spans="1:130" s="7" customFormat="1" x14ac:dyDescent="0.15">
      <c r="A18" s="52"/>
      <c r="B18" s="5"/>
      <c r="C18" s="5"/>
      <c r="D18" s="10"/>
      <c r="E18" s="8"/>
      <c r="F18" s="5"/>
      <c r="G18" s="12"/>
      <c r="H18" s="8"/>
      <c r="I18" s="8"/>
      <c r="J18" s="8"/>
      <c r="K18" s="11"/>
      <c r="M18" s="8"/>
      <c r="N18" s="5"/>
      <c r="O18" s="5"/>
      <c r="P18" s="5"/>
      <c r="Q18" s="5"/>
      <c r="R18" s="5"/>
      <c r="S18" s="5"/>
      <c r="T18" s="5"/>
      <c r="U18" s="8"/>
      <c r="V18" s="5"/>
      <c r="W18" s="5"/>
      <c r="X18" s="5"/>
      <c r="Y18" s="5"/>
      <c r="Z18" s="5"/>
      <c r="AA18" s="5"/>
      <c r="AB18" s="5"/>
      <c r="AC18" s="5"/>
      <c r="AD18" s="9"/>
      <c r="AE18" s="9"/>
      <c r="AF18" s="3"/>
      <c r="AG18" s="3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1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</row>
    <row r="19" spans="1:130" s="7" customFormat="1" x14ac:dyDescent="0.15">
      <c r="A19" s="52"/>
      <c r="B19" s="5"/>
      <c r="C19" s="5"/>
      <c r="D19" s="10"/>
      <c r="E19" s="8"/>
      <c r="F19" s="5"/>
      <c r="G19" s="12"/>
      <c r="H19" s="8"/>
      <c r="I19" s="8"/>
      <c r="J19" s="8"/>
      <c r="K19" s="11"/>
      <c r="M19" s="8"/>
      <c r="N19" s="5"/>
      <c r="O19" s="5"/>
      <c r="P19" s="5"/>
      <c r="Q19" s="5"/>
      <c r="R19" s="5"/>
      <c r="S19" s="5"/>
      <c r="T19" s="5"/>
      <c r="U19" s="8"/>
      <c r="V19" s="5"/>
      <c r="W19" s="5"/>
      <c r="X19" s="5"/>
      <c r="Y19" s="5"/>
      <c r="Z19" s="5"/>
      <c r="AA19" s="5"/>
      <c r="AB19" s="5"/>
      <c r="AC19" s="5"/>
      <c r="AD19" s="9"/>
      <c r="AE19" s="9"/>
      <c r="AF19" s="3"/>
      <c r="AG19" s="3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1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</row>
    <row r="20" spans="1:130" s="7" customFormat="1" x14ac:dyDescent="0.15">
      <c r="A20" s="52"/>
      <c r="B20" s="5"/>
      <c r="C20" s="5"/>
      <c r="D20" s="10"/>
      <c r="E20" s="8"/>
      <c r="F20" s="5"/>
      <c r="G20" s="12"/>
      <c r="H20" s="8"/>
      <c r="I20" s="8"/>
      <c r="J20" s="8"/>
      <c r="K20" s="11"/>
      <c r="M20" s="8"/>
      <c r="N20" s="5"/>
      <c r="O20" s="5"/>
      <c r="P20" s="5"/>
      <c r="Q20" s="5"/>
      <c r="R20" s="5"/>
      <c r="S20" s="5"/>
      <c r="T20" s="5"/>
      <c r="U20" s="8"/>
      <c r="V20" s="5"/>
      <c r="W20" s="5"/>
      <c r="X20" s="5"/>
      <c r="Y20" s="5"/>
      <c r="Z20" s="5"/>
      <c r="AA20" s="5"/>
      <c r="AB20" s="5"/>
      <c r="AC20" s="5"/>
      <c r="AD20" s="9"/>
      <c r="AE20" s="9"/>
      <c r="AF20" s="3"/>
      <c r="AG20" s="3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1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</row>
    <row r="21" spans="1:130" s="7" customFormat="1" x14ac:dyDescent="0.15">
      <c r="A21" s="52"/>
      <c r="B21" s="5"/>
      <c r="C21" s="5"/>
      <c r="D21" s="10"/>
      <c r="E21" s="8"/>
      <c r="F21" s="5"/>
      <c r="G21" s="12"/>
      <c r="H21" s="8"/>
      <c r="I21" s="8"/>
      <c r="J21" s="8"/>
      <c r="K21" s="11"/>
      <c r="M21" s="8"/>
      <c r="N21" s="5"/>
      <c r="O21" s="5"/>
      <c r="P21" s="5"/>
      <c r="Q21" s="5"/>
      <c r="R21" s="5"/>
      <c r="S21" s="5"/>
      <c r="T21" s="5"/>
      <c r="U21" s="8"/>
      <c r="V21" s="5"/>
      <c r="W21" s="5"/>
      <c r="X21" s="5"/>
      <c r="Y21" s="5"/>
      <c r="Z21" s="5"/>
      <c r="AA21" s="5"/>
      <c r="AB21" s="5"/>
      <c r="AC21" s="5"/>
      <c r="AD21" s="9"/>
      <c r="AE21" s="9"/>
      <c r="AF21" s="3"/>
      <c r="AG21" s="3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1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</row>
    <row r="22" spans="1:130" s="7" customFormat="1" x14ac:dyDescent="0.15">
      <c r="A22" s="52"/>
      <c r="B22" s="5"/>
      <c r="C22" s="5"/>
      <c r="D22" s="10"/>
      <c r="E22" s="8"/>
      <c r="F22" s="5"/>
      <c r="G22" s="12"/>
      <c r="H22" s="8"/>
      <c r="I22" s="8"/>
      <c r="J22" s="8"/>
      <c r="K22" s="11"/>
      <c r="M22" s="8"/>
      <c r="N22" s="5"/>
      <c r="O22" s="5"/>
      <c r="P22" s="5"/>
      <c r="Q22" s="5"/>
      <c r="R22" s="5"/>
      <c r="S22" s="5"/>
      <c r="T22" s="5"/>
      <c r="U22" s="8"/>
      <c r="V22" s="5"/>
      <c r="W22" s="5"/>
      <c r="X22" s="5"/>
      <c r="Y22" s="5"/>
      <c r="Z22" s="5"/>
      <c r="AA22" s="5"/>
      <c r="AB22" s="5"/>
      <c r="AC22" s="5"/>
      <c r="AD22" s="9"/>
      <c r="AE22" s="9"/>
      <c r="AF22" s="3"/>
      <c r="AG22" s="3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1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</row>
    <row r="23" spans="1:130" s="7" customFormat="1" x14ac:dyDescent="0.15">
      <c r="A23" s="52"/>
      <c r="B23" s="5"/>
      <c r="C23" s="5"/>
      <c r="D23" s="10"/>
      <c r="E23" s="8"/>
      <c r="F23" s="5"/>
      <c r="G23" s="12"/>
      <c r="H23" s="8"/>
      <c r="I23" s="8"/>
      <c r="J23" s="8"/>
      <c r="K23" s="11"/>
      <c r="M23" s="8"/>
      <c r="N23" s="5"/>
      <c r="O23" s="5"/>
      <c r="P23" s="5"/>
      <c r="Q23" s="5"/>
      <c r="R23" s="5"/>
      <c r="S23" s="5"/>
      <c r="T23" s="5"/>
      <c r="U23" s="8"/>
      <c r="V23" s="5"/>
      <c r="W23" s="5"/>
      <c r="X23" s="5"/>
      <c r="Y23" s="5"/>
      <c r="Z23" s="5"/>
      <c r="AA23" s="5"/>
      <c r="AB23" s="5"/>
      <c r="AC23" s="5"/>
      <c r="AD23" s="9"/>
      <c r="AE23" s="9"/>
      <c r="AF23" s="3"/>
      <c r="AG23" s="3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1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</row>
    <row r="24" spans="1:130" s="7" customFormat="1" x14ac:dyDescent="0.15">
      <c r="A24" s="52"/>
      <c r="B24" s="5"/>
      <c r="C24" s="5"/>
      <c r="D24" s="10"/>
      <c r="E24" s="8"/>
      <c r="F24" s="5"/>
      <c r="G24" s="12"/>
      <c r="H24" s="8"/>
      <c r="I24" s="8"/>
      <c r="J24" s="8"/>
      <c r="K24" s="11"/>
      <c r="M24" s="8"/>
      <c r="N24" s="5"/>
      <c r="O24" s="5"/>
      <c r="P24" s="5"/>
      <c r="Q24" s="5"/>
      <c r="R24" s="5"/>
      <c r="S24" s="5"/>
      <c r="T24" s="5"/>
      <c r="U24" s="8"/>
      <c r="V24" s="5"/>
      <c r="W24" s="5"/>
      <c r="X24" s="5"/>
      <c r="Y24" s="5"/>
      <c r="Z24" s="5"/>
      <c r="AA24" s="5"/>
      <c r="AB24" s="5"/>
      <c r="AC24" s="5"/>
      <c r="AD24" s="9"/>
      <c r="AE24" s="9"/>
      <c r="AF24" s="3"/>
      <c r="AG24" s="3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</row>
    <row r="25" spans="1:130" s="7" customFormat="1" x14ac:dyDescent="0.15">
      <c r="A25" s="52"/>
      <c r="B25" s="5"/>
      <c r="C25" s="5"/>
      <c r="D25" s="10"/>
      <c r="E25" s="8"/>
      <c r="F25" s="5"/>
      <c r="G25" s="12"/>
      <c r="H25" s="8"/>
      <c r="I25" s="8"/>
      <c r="J25" s="8"/>
      <c r="K25" s="11"/>
      <c r="M25" s="8"/>
      <c r="N25" s="5"/>
      <c r="O25" s="5"/>
      <c r="P25" s="5"/>
      <c r="Q25" s="5"/>
      <c r="R25" s="5"/>
      <c r="S25" s="5"/>
      <c r="T25" s="5"/>
      <c r="U25" s="8"/>
      <c r="V25" s="5"/>
      <c r="W25" s="5"/>
      <c r="X25" s="5"/>
      <c r="Y25" s="5"/>
      <c r="Z25" s="5"/>
      <c r="AA25" s="5"/>
      <c r="AB25" s="5"/>
      <c r="AC25" s="5"/>
      <c r="AD25" s="9"/>
      <c r="AE25" s="9"/>
      <c r="AF25" s="3"/>
      <c r="AG25" s="3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1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</row>
    <row r="26" spans="1:130" s="7" customFormat="1" x14ac:dyDescent="0.15">
      <c r="A26" s="52"/>
      <c r="B26" s="5"/>
      <c r="C26" s="5"/>
      <c r="D26" s="10"/>
      <c r="E26" s="8"/>
      <c r="F26" s="5"/>
      <c r="G26" s="12"/>
      <c r="H26" s="8"/>
      <c r="I26" s="8"/>
      <c r="J26" s="8"/>
      <c r="K26" s="11"/>
      <c r="M26" s="8"/>
      <c r="N26" s="5"/>
      <c r="O26" s="5"/>
      <c r="P26" s="5"/>
      <c r="Q26" s="5"/>
      <c r="R26" s="5"/>
      <c r="S26" s="5"/>
      <c r="T26" s="5"/>
      <c r="U26" s="8"/>
      <c r="V26" s="5"/>
      <c r="W26" s="5"/>
      <c r="X26" s="5"/>
      <c r="Y26" s="5"/>
      <c r="Z26" s="5"/>
      <c r="AA26" s="5"/>
      <c r="AB26" s="5"/>
      <c r="AC26" s="5"/>
      <c r="AD26" s="9"/>
      <c r="AE26" s="9"/>
      <c r="AF26" s="3"/>
      <c r="AG26" s="3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1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</row>
    <row r="27" spans="1:130" s="7" customFormat="1" x14ac:dyDescent="0.15">
      <c r="A27" s="52"/>
      <c r="B27" s="5"/>
      <c r="C27" s="5"/>
      <c r="D27" s="10"/>
      <c r="E27" s="8"/>
      <c r="F27" s="5"/>
      <c r="G27" s="12"/>
      <c r="H27" s="8"/>
      <c r="I27" s="8"/>
      <c r="J27" s="8"/>
      <c r="K27" s="11"/>
      <c r="M27" s="8"/>
      <c r="N27" s="5"/>
      <c r="O27" s="5"/>
      <c r="P27" s="5"/>
      <c r="Q27" s="5"/>
      <c r="R27" s="5"/>
      <c r="S27" s="5"/>
      <c r="T27" s="5"/>
      <c r="U27" s="8"/>
      <c r="V27" s="5"/>
      <c r="W27" s="5"/>
      <c r="X27" s="5"/>
      <c r="Y27" s="5"/>
      <c r="Z27" s="5"/>
      <c r="AA27" s="5"/>
      <c r="AB27" s="5"/>
      <c r="AC27" s="5"/>
      <c r="AD27" s="9"/>
      <c r="AE27" s="9"/>
      <c r="AF27" s="3"/>
      <c r="AG27" s="3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1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</row>
    <row r="28" spans="1:130" s="7" customFormat="1" x14ac:dyDescent="0.15">
      <c r="A28" s="52"/>
      <c r="B28" s="5"/>
      <c r="C28" s="5"/>
      <c r="D28" s="10"/>
      <c r="E28" s="8"/>
      <c r="F28" s="5"/>
      <c r="G28" s="12"/>
      <c r="H28" s="8"/>
      <c r="I28" s="8"/>
      <c r="J28" s="8"/>
      <c r="K28" s="11"/>
      <c r="M28" s="8"/>
      <c r="N28" s="5"/>
      <c r="O28" s="5"/>
      <c r="P28" s="5"/>
      <c r="Q28" s="5"/>
      <c r="R28" s="5"/>
      <c r="S28" s="5"/>
      <c r="T28" s="5"/>
      <c r="U28" s="8"/>
      <c r="V28" s="5"/>
      <c r="W28" s="5"/>
      <c r="X28" s="5"/>
      <c r="Y28" s="5"/>
      <c r="Z28" s="5"/>
      <c r="AA28" s="5"/>
      <c r="AB28" s="5"/>
      <c r="AC28" s="5"/>
      <c r="AD28" s="9"/>
      <c r="AE28" s="9"/>
      <c r="AF28" s="3"/>
      <c r="AG28" s="3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</row>
    <row r="29" spans="1:130" s="7" customFormat="1" x14ac:dyDescent="0.15">
      <c r="A29" s="52"/>
      <c r="B29" s="5"/>
      <c r="C29" s="5"/>
      <c r="D29" s="10"/>
      <c r="E29" s="8"/>
      <c r="F29" s="5"/>
      <c r="G29" s="12"/>
      <c r="H29" s="8"/>
      <c r="I29" s="8"/>
      <c r="J29" s="8"/>
      <c r="K29" s="11"/>
      <c r="M29" s="6"/>
      <c r="N29" s="5"/>
      <c r="O29" s="5"/>
      <c r="P29" s="5"/>
      <c r="Q29" s="5"/>
      <c r="R29" s="5"/>
      <c r="S29" s="5"/>
      <c r="T29" s="5"/>
      <c r="U29" s="8"/>
      <c r="V29" s="5"/>
      <c r="W29" s="5"/>
      <c r="X29" s="5"/>
      <c r="Y29" s="5"/>
      <c r="Z29" s="5"/>
      <c r="AA29" s="5"/>
      <c r="AB29" s="5"/>
      <c r="AC29" s="5"/>
      <c r="AD29" s="9"/>
      <c r="AE29" s="9"/>
      <c r="AF29" s="3"/>
      <c r="AG29" s="3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</row>
    <row r="30" spans="1:130" s="7" customFormat="1" x14ac:dyDescent="0.15">
      <c r="A30" s="50"/>
      <c r="B30" s="5"/>
      <c r="C30" s="5"/>
      <c r="D30" s="10"/>
      <c r="E30" s="8"/>
      <c r="F30" s="5"/>
      <c r="G30" s="12"/>
      <c r="H30" s="8"/>
      <c r="I30" s="8"/>
      <c r="J30" s="8"/>
      <c r="K30" s="11"/>
      <c r="M30" s="8"/>
      <c r="N30" s="5"/>
      <c r="O30" s="5"/>
      <c r="P30" s="5"/>
      <c r="Q30" s="5"/>
      <c r="R30" s="5"/>
      <c r="S30" s="5"/>
      <c r="T30" s="5"/>
      <c r="U30" s="8"/>
      <c r="V30" s="5"/>
      <c r="W30" s="5"/>
      <c r="X30" s="5"/>
      <c r="Y30" s="5"/>
      <c r="Z30" s="5"/>
      <c r="AA30" s="5"/>
      <c r="AB30" s="5"/>
      <c r="AC30" s="5"/>
      <c r="AD30" s="9"/>
      <c r="AE30" s="9"/>
      <c r="AF30" s="3"/>
      <c r="AG30" s="3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14"/>
      <c r="AZ30" s="4"/>
      <c r="BA30" s="4"/>
      <c r="BB30" s="4"/>
      <c r="BC30" s="4"/>
      <c r="BD30" s="4"/>
      <c r="BE30" s="4"/>
      <c r="BF30" s="4"/>
      <c r="BG30" s="4">
        <f t="shared" si="0"/>
        <v>0</v>
      </c>
      <c r="BH30" s="4">
        <f t="shared" si="1"/>
        <v>0</v>
      </c>
      <c r="BI30" s="4">
        <f t="shared" si="2"/>
        <v>0</v>
      </c>
      <c r="BJ30" s="4">
        <f t="shared" si="3"/>
        <v>0</v>
      </c>
      <c r="BK30" s="4">
        <f t="shared" si="4"/>
        <v>0</v>
      </c>
      <c r="BL30" s="4">
        <f t="shared" si="5"/>
        <v>0</v>
      </c>
      <c r="BM30" s="4">
        <f t="shared" si="6"/>
        <v>0</v>
      </c>
      <c r="BN30" s="4">
        <f t="shared" si="7"/>
        <v>0</v>
      </c>
      <c r="BO30" s="4">
        <f t="shared" si="8"/>
        <v>0</v>
      </c>
      <c r="BP30" s="4">
        <f t="shared" si="9"/>
        <v>0</v>
      </c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</row>
    <row r="31" spans="1:130" s="7" customFormat="1" x14ac:dyDescent="0.15">
      <c r="A31" s="50"/>
      <c r="B31" s="5"/>
      <c r="C31" s="5"/>
      <c r="D31" s="10"/>
      <c r="E31" s="8"/>
      <c r="F31" s="5"/>
      <c r="G31" s="12"/>
      <c r="H31" s="8"/>
      <c r="I31" s="8"/>
      <c r="J31" s="8"/>
      <c r="K31" s="11"/>
      <c r="M31" s="8"/>
      <c r="N31" s="5"/>
      <c r="O31" s="5"/>
      <c r="P31" s="5"/>
      <c r="Q31" s="5"/>
      <c r="R31" s="5"/>
      <c r="S31" s="5"/>
      <c r="T31" s="5"/>
      <c r="U31" s="8"/>
      <c r="V31" s="5"/>
      <c r="W31" s="5"/>
      <c r="X31" s="5"/>
      <c r="Y31" s="5"/>
      <c r="Z31" s="5"/>
      <c r="AA31" s="5"/>
      <c r="AB31" s="5"/>
      <c r="AC31" s="5"/>
      <c r="AD31" s="9"/>
      <c r="AE31" s="9"/>
      <c r="AF31" s="3"/>
      <c r="AG31" s="3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14"/>
      <c r="AZ31" s="4"/>
      <c r="BA31" s="4"/>
      <c r="BB31" s="4"/>
      <c r="BC31" s="4"/>
      <c r="BD31" s="4"/>
      <c r="BE31" s="4"/>
      <c r="BF31" s="4"/>
      <c r="BG31" s="4">
        <f t="shared" si="0"/>
        <v>0</v>
      </c>
      <c r="BH31" s="4">
        <f t="shared" si="1"/>
        <v>0</v>
      </c>
      <c r="BI31" s="4">
        <f t="shared" si="2"/>
        <v>0</v>
      </c>
      <c r="BJ31" s="4">
        <f t="shared" si="3"/>
        <v>0</v>
      </c>
      <c r="BK31" s="4">
        <f t="shared" si="4"/>
        <v>0</v>
      </c>
      <c r="BL31" s="4">
        <f t="shared" si="5"/>
        <v>0</v>
      </c>
      <c r="BM31" s="4">
        <f t="shared" si="6"/>
        <v>0</v>
      </c>
      <c r="BN31" s="4">
        <f t="shared" si="7"/>
        <v>0</v>
      </c>
      <c r="BO31" s="4">
        <f t="shared" si="8"/>
        <v>0</v>
      </c>
      <c r="BP31" s="4">
        <f t="shared" si="9"/>
        <v>0</v>
      </c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</row>
    <row r="32" spans="1:130" s="7" customFormat="1" x14ac:dyDescent="0.15">
      <c r="A32" s="50"/>
      <c r="B32" s="5"/>
      <c r="C32" s="5"/>
      <c r="D32" s="10"/>
      <c r="E32" s="8"/>
      <c r="F32" s="5"/>
      <c r="G32" s="12"/>
      <c r="H32" s="8"/>
      <c r="I32" s="8"/>
      <c r="J32" s="8"/>
      <c r="K32" s="11"/>
      <c r="M32" s="8"/>
      <c r="N32" s="5"/>
      <c r="O32" s="5"/>
      <c r="P32" s="5"/>
      <c r="Q32" s="5"/>
      <c r="R32" s="5"/>
      <c r="S32" s="5"/>
      <c r="T32" s="5"/>
      <c r="U32" s="8"/>
      <c r="V32" s="5"/>
      <c r="W32" s="5"/>
      <c r="X32" s="5"/>
      <c r="Y32" s="5"/>
      <c r="Z32" s="5"/>
      <c r="AA32" s="5"/>
      <c r="AB32" s="5"/>
      <c r="AC32" s="5"/>
      <c r="AD32" s="9"/>
      <c r="AE32" s="9"/>
      <c r="AF32" s="3"/>
      <c r="AG32" s="3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14"/>
      <c r="AZ32" s="4"/>
      <c r="BA32" s="4"/>
      <c r="BB32" s="4"/>
      <c r="BC32" s="4"/>
      <c r="BD32" s="4"/>
      <c r="BE32" s="4"/>
      <c r="BF32" s="4"/>
      <c r="BG32" s="4">
        <f t="shared" si="0"/>
        <v>0</v>
      </c>
      <c r="BH32" s="4">
        <f t="shared" si="1"/>
        <v>0</v>
      </c>
      <c r="BI32" s="4">
        <f t="shared" si="2"/>
        <v>0</v>
      </c>
      <c r="BJ32" s="4">
        <f t="shared" si="3"/>
        <v>0</v>
      </c>
      <c r="BK32" s="4">
        <f t="shared" si="4"/>
        <v>0</v>
      </c>
      <c r="BL32" s="4">
        <f t="shared" si="5"/>
        <v>0</v>
      </c>
      <c r="BM32" s="4">
        <f t="shared" si="6"/>
        <v>0</v>
      </c>
      <c r="BN32" s="4">
        <f t="shared" si="7"/>
        <v>0</v>
      </c>
      <c r="BO32" s="4">
        <f t="shared" si="8"/>
        <v>0</v>
      </c>
      <c r="BP32" s="4">
        <f t="shared" si="9"/>
        <v>0</v>
      </c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</row>
    <row r="33" spans="1:130" s="7" customFormat="1" x14ac:dyDescent="0.15">
      <c r="A33" s="50"/>
      <c r="B33" s="5"/>
      <c r="C33" s="5"/>
      <c r="D33" s="10"/>
      <c r="E33" s="8"/>
      <c r="F33" s="5"/>
      <c r="G33" s="12"/>
      <c r="H33" s="8"/>
      <c r="I33" s="8"/>
      <c r="J33" s="8"/>
      <c r="K33" s="11"/>
      <c r="M33" s="8"/>
      <c r="N33" s="5"/>
      <c r="O33" s="5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5"/>
      <c r="AB33" s="5"/>
      <c r="AC33" s="5"/>
      <c r="AD33" s="9"/>
      <c r="AE33" s="9"/>
      <c r="AF33" s="3"/>
      <c r="AG33" s="3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14"/>
      <c r="AZ33" s="4"/>
      <c r="BA33" s="4"/>
      <c r="BB33" s="4"/>
      <c r="BC33" s="4"/>
      <c r="BD33" s="4"/>
      <c r="BE33" s="4"/>
      <c r="BF33" s="4"/>
      <c r="BG33" s="4">
        <f t="shared" si="0"/>
        <v>0</v>
      </c>
      <c r="BH33" s="4">
        <f t="shared" si="1"/>
        <v>0</v>
      </c>
      <c r="BI33" s="4">
        <f t="shared" si="2"/>
        <v>0</v>
      </c>
      <c r="BJ33" s="4">
        <f t="shared" si="3"/>
        <v>0</v>
      </c>
      <c r="BK33" s="4">
        <f t="shared" si="4"/>
        <v>0</v>
      </c>
      <c r="BL33" s="4">
        <f t="shared" si="5"/>
        <v>0</v>
      </c>
      <c r="BM33" s="4">
        <f t="shared" si="6"/>
        <v>0</v>
      </c>
      <c r="BN33" s="4">
        <f t="shared" si="7"/>
        <v>0</v>
      </c>
      <c r="BO33" s="4">
        <f t="shared" si="8"/>
        <v>0</v>
      </c>
      <c r="BP33" s="4">
        <f t="shared" si="9"/>
        <v>0</v>
      </c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</row>
    <row r="34" spans="1:130" s="7" customFormat="1" x14ac:dyDescent="0.15">
      <c r="A34" s="5"/>
      <c r="B34" s="5"/>
      <c r="C34" s="5"/>
      <c r="D34" s="10"/>
      <c r="E34" s="8"/>
      <c r="F34" s="5"/>
      <c r="G34" s="12"/>
      <c r="H34" s="8"/>
      <c r="I34" s="8"/>
      <c r="J34" s="8"/>
      <c r="K34" s="11"/>
      <c r="M34" s="8"/>
      <c r="N34" s="5"/>
      <c r="O34" s="5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5"/>
      <c r="AB34" s="5"/>
      <c r="AC34" s="5"/>
      <c r="AD34" s="9"/>
      <c r="AE34" s="9"/>
      <c r="AF34" s="3"/>
      <c r="AG34" s="3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1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</row>
    <row r="35" spans="1:130" s="4" customFormat="1" x14ac:dyDescent="0.15">
      <c r="A35" s="5"/>
      <c r="B35" s="5"/>
      <c r="C35" s="5"/>
      <c r="D35" s="10"/>
      <c r="E35" s="8"/>
      <c r="F35" s="5"/>
      <c r="G35" s="12"/>
      <c r="H35" s="8"/>
      <c r="I35" s="8"/>
      <c r="J35" s="8"/>
      <c r="K35" s="11"/>
      <c r="L35" s="7"/>
      <c r="M35" s="8"/>
      <c r="N35" s="5"/>
      <c r="O35" s="5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5"/>
      <c r="AB35" s="5"/>
      <c r="AC35" s="5"/>
      <c r="AD35" s="9"/>
      <c r="AE35" s="9"/>
      <c r="AF35" s="3"/>
      <c r="AG35" s="3"/>
      <c r="AY35" s="14"/>
      <c r="BQ35" s="7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</row>
    <row r="36" spans="1:130" s="4" customFormat="1" x14ac:dyDescent="0.15">
      <c r="A36" s="5"/>
      <c r="B36" s="5"/>
      <c r="C36" s="5"/>
      <c r="D36" s="6"/>
      <c r="E36" s="8"/>
      <c r="F36" s="5"/>
      <c r="G36" s="12"/>
      <c r="H36" s="8"/>
      <c r="I36" s="8"/>
      <c r="J36" s="8"/>
      <c r="K36" s="5"/>
      <c r="L36" s="7"/>
      <c r="M36" s="8"/>
      <c r="N36" s="5"/>
      <c r="O36" s="5"/>
      <c r="P36" s="5"/>
      <c r="Q36" s="5"/>
      <c r="R36" s="5"/>
      <c r="S36" s="5"/>
      <c r="T36" s="5"/>
      <c r="U36" s="8"/>
      <c r="V36" s="5"/>
      <c r="W36" s="5"/>
      <c r="X36" s="5"/>
      <c r="Y36" s="5"/>
      <c r="Z36" s="5"/>
      <c r="AA36" s="5"/>
      <c r="AB36" s="5"/>
      <c r="AC36" s="5"/>
      <c r="AD36" s="9"/>
      <c r="AE36" s="9"/>
      <c r="AF36" s="3"/>
      <c r="AG36" s="3"/>
      <c r="AY36" s="14"/>
      <c r="BG36" s="7"/>
      <c r="BI36" s="7"/>
      <c r="BJ36" s="7"/>
      <c r="BK36" s="7"/>
      <c r="BL36" s="7"/>
      <c r="BM36" s="7"/>
      <c r="BN36" s="7"/>
      <c r="BO36" s="7"/>
      <c r="BP36" s="7"/>
      <c r="BQ36" s="7"/>
      <c r="BU36" s="7"/>
      <c r="BX36" s="7"/>
      <c r="CA36" s="7"/>
      <c r="CD36" s="7"/>
      <c r="CG36" s="7"/>
      <c r="CJ36" s="7"/>
      <c r="CL36" s="7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</row>
    <row r="37" spans="1:130" s="4" customFormat="1" x14ac:dyDescent="0.15">
      <c r="A37" s="5"/>
      <c r="B37" s="5"/>
      <c r="C37" s="5"/>
      <c r="D37" s="6"/>
      <c r="E37" s="8"/>
      <c r="F37" s="5"/>
      <c r="G37" s="12"/>
      <c r="H37" s="8"/>
      <c r="I37" s="8"/>
      <c r="J37" s="8"/>
      <c r="K37" s="5"/>
      <c r="L37" s="7"/>
      <c r="M37" s="8"/>
      <c r="N37" s="5"/>
      <c r="O37" s="5"/>
      <c r="P37" s="5"/>
      <c r="Q37" s="5"/>
      <c r="R37" s="5"/>
      <c r="S37" s="5"/>
      <c r="T37" s="5"/>
      <c r="U37" s="8"/>
      <c r="V37" s="5"/>
      <c r="W37" s="5"/>
      <c r="X37" s="5"/>
      <c r="Y37" s="5"/>
      <c r="Z37" s="5"/>
      <c r="AA37" s="5"/>
      <c r="AB37" s="5"/>
      <c r="AC37" s="5"/>
      <c r="AD37" s="9"/>
      <c r="AE37" s="9"/>
      <c r="AF37" s="3"/>
      <c r="AG37" s="3"/>
      <c r="AY37" s="14"/>
      <c r="BG37" s="7"/>
      <c r="BI37" s="7"/>
      <c r="BJ37" s="7"/>
      <c r="BK37" s="7"/>
      <c r="BL37" s="7"/>
      <c r="BM37" s="7"/>
      <c r="BN37" s="7"/>
      <c r="BO37" s="7"/>
      <c r="BP37" s="7"/>
      <c r="BQ37" s="7"/>
      <c r="BU37" s="7"/>
      <c r="BX37" s="7"/>
      <c r="CA37" s="7"/>
      <c r="CD37" s="7"/>
      <c r="CG37" s="7"/>
      <c r="CJ37" s="7"/>
      <c r="CL37" s="7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</row>
    <row r="38" spans="1:130" s="4" customFormat="1" x14ac:dyDescent="0.15">
      <c r="A38" s="5"/>
      <c r="B38" s="5"/>
      <c r="C38" s="5"/>
      <c r="D38" s="6"/>
      <c r="E38" s="8"/>
      <c r="F38" s="5"/>
      <c r="G38" s="8"/>
      <c r="H38" s="8"/>
      <c r="I38" s="8"/>
      <c r="J38" s="8"/>
      <c r="K38" s="5"/>
      <c r="L38" s="7"/>
      <c r="M38" s="8"/>
      <c r="N38" s="5"/>
      <c r="O38" s="5"/>
      <c r="P38" s="5"/>
      <c r="Q38" s="5"/>
      <c r="R38" s="5"/>
      <c r="S38" s="5"/>
      <c r="T38" s="5"/>
      <c r="U38" s="8"/>
      <c r="V38" s="5"/>
      <c r="W38" s="5"/>
      <c r="X38" s="5"/>
      <c r="Y38" s="5"/>
      <c r="Z38" s="5"/>
      <c r="AA38" s="5"/>
      <c r="AB38" s="5"/>
      <c r="AC38" s="5"/>
      <c r="AD38" s="9"/>
      <c r="AE38" s="9"/>
      <c r="AF38" s="3"/>
      <c r="AG38" s="3"/>
      <c r="AY38" s="14"/>
      <c r="BG38" s="7"/>
      <c r="BI38" s="7"/>
      <c r="BJ38" s="7"/>
      <c r="BK38" s="7"/>
      <c r="BL38" s="7"/>
      <c r="BM38" s="7"/>
      <c r="BN38" s="7"/>
      <c r="BO38" s="7"/>
      <c r="BP38" s="7"/>
      <c r="BQ38" s="7"/>
      <c r="BU38" s="7"/>
      <c r="BX38" s="7"/>
      <c r="CA38" s="7"/>
      <c r="CD38" s="7"/>
      <c r="CG38" s="7"/>
      <c r="CJ38" s="7"/>
      <c r="CL38" s="7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</row>
    <row r="39" spans="1:130" s="4" customFormat="1" x14ac:dyDescent="0.15">
      <c r="A39" s="5"/>
      <c r="B39" s="5"/>
      <c r="C39" s="5"/>
      <c r="D39" s="6"/>
      <c r="E39" s="8"/>
      <c r="F39" s="5"/>
      <c r="G39" s="8"/>
      <c r="H39" s="8"/>
      <c r="I39" s="8"/>
      <c r="J39" s="8"/>
      <c r="K39" s="5"/>
      <c r="L39" s="7"/>
      <c r="M39" s="8"/>
      <c r="N39" s="5"/>
      <c r="O39" s="5"/>
      <c r="P39" s="5"/>
      <c r="Q39" s="5"/>
      <c r="R39" s="5"/>
      <c r="S39" s="5"/>
      <c r="T39" s="5"/>
      <c r="U39" s="8"/>
      <c r="V39" s="5"/>
      <c r="W39" s="5"/>
      <c r="X39" s="5"/>
      <c r="Y39" s="5"/>
      <c r="Z39" s="5"/>
      <c r="AA39" s="5"/>
      <c r="AB39" s="5"/>
      <c r="AC39" s="5"/>
      <c r="AD39" s="9"/>
      <c r="AE39" s="9"/>
      <c r="AF39" s="3"/>
      <c r="AG39" s="3"/>
      <c r="AY39" s="14"/>
      <c r="BG39" s="7"/>
      <c r="BI39" s="7"/>
      <c r="BJ39" s="7"/>
      <c r="BK39" s="7"/>
      <c r="BL39" s="7"/>
      <c r="BM39" s="7"/>
      <c r="BN39" s="7"/>
      <c r="BO39" s="7"/>
      <c r="BP39" s="7"/>
      <c r="BQ39" s="7"/>
      <c r="BU39" s="7"/>
      <c r="BX39" s="7"/>
      <c r="CA39" s="7"/>
      <c r="CD39" s="7"/>
      <c r="CG39" s="7"/>
      <c r="CJ39" s="7"/>
      <c r="CL39" s="7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</row>
    <row r="40" spans="1:130" s="4" customFormat="1" x14ac:dyDescent="0.15">
      <c r="A40" s="5"/>
      <c r="B40" s="5"/>
      <c r="C40" s="5"/>
      <c r="D40" s="6"/>
      <c r="E40" s="8"/>
      <c r="F40" s="5"/>
      <c r="G40" s="8" t="s">
        <v>150</v>
      </c>
      <c r="H40" s="8"/>
      <c r="I40" s="8"/>
      <c r="J40" s="8"/>
      <c r="K40" s="5"/>
      <c r="L40" s="7"/>
      <c r="M40" s="8"/>
      <c r="N40" s="5"/>
      <c r="O40" s="5"/>
      <c r="P40" s="5"/>
      <c r="Q40" s="5"/>
      <c r="R40" s="5"/>
      <c r="S40" s="5"/>
      <c r="T40" s="5"/>
      <c r="U40" s="8"/>
      <c r="V40" s="5"/>
      <c r="W40" s="5"/>
      <c r="X40" s="5"/>
      <c r="Y40" s="5"/>
      <c r="Z40" s="5"/>
      <c r="AA40" s="5"/>
      <c r="AB40" s="5"/>
      <c r="AC40" s="5"/>
      <c r="AD40" s="9"/>
      <c r="AE40" s="9"/>
      <c r="AF40" s="3"/>
      <c r="AG40" s="3"/>
      <c r="AY40" s="14"/>
      <c r="BG40" s="7"/>
      <c r="BI40" s="7"/>
      <c r="BJ40" s="7"/>
      <c r="BK40" s="7"/>
      <c r="BL40" s="7"/>
      <c r="BM40" s="7"/>
      <c r="BN40" s="7"/>
      <c r="BO40" s="7"/>
      <c r="BP40" s="7"/>
      <c r="BQ40" s="7"/>
      <c r="BU40" s="7"/>
      <c r="BX40" s="7"/>
      <c r="CA40" s="7"/>
      <c r="CD40" s="7"/>
      <c r="CG40" s="7"/>
      <c r="CJ40" s="7"/>
      <c r="CL40" s="7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</row>
    <row r="41" spans="1:130" s="4" customFormat="1" x14ac:dyDescent="0.15">
      <c r="A41" s="5"/>
      <c r="B41" s="5"/>
      <c r="C41" s="5"/>
      <c r="D41" s="6"/>
      <c r="E41" s="8"/>
      <c r="F41" s="5" t="s">
        <v>18</v>
      </c>
      <c r="G41" s="8">
        <f>COUNTIF(G$2:G$36,F41)</f>
        <v>7</v>
      </c>
      <c r="H41" s="8"/>
      <c r="I41" s="8"/>
      <c r="J41" s="8"/>
      <c r="K41" s="5"/>
      <c r="L41" s="7"/>
      <c r="M41" s="8"/>
      <c r="N41" s="5"/>
      <c r="O41" s="5"/>
      <c r="P41" s="5"/>
      <c r="Q41" s="5"/>
      <c r="R41" s="5"/>
      <c r="S41" s="5"/>
      <c r="T41" s="5"/>
      <c r="U41" s="8"/>
      <c r="V41" s="5"/>
      <c r="W41" s="5"/>
      <c r="X41" s="5"/>
      <c r="Y41" s="5"/>
      <c r="Z41" s="5"/>
      <c r="AA41" s="5"/>
      <c r="AB41" s="5"/>
      <c r="AC41" s="5"/>
      <c r="AD41" s="9"/>
      <c r="AE41" s="9"/>
      <c r="AF41" s="3"/>
      <c r="AG41" s="3"/>
      <c r="AY41" s="14"/>
      <c r="BG41" s="7"/>
      <c r="BI41" s="7"/>
      <c r="BJ41" s="7"/>
      <c r="BK41" s="7"/>
      <c r="BL41" s="7"/>
      <c r="BM41" s="7"/>
      <c r="BN41" s="7"/>
      <c r="BO41" s="7"/>
      <c r="BP41" s="7"/>
      <c r="BQ41" s="7"/>
      <c r="BU41" s="7"/>
      <c r="BX41" s="7"/>
      <c r="CA41" s="7"/>
      <c r="CD41" s="7"/>
      <c r="CG41" s="7"/>
      <c r="CJ41" s="7"/>
      <c r="CL41" s="7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</row>
    <row r="42" spans="1:130" s="4" customFormat="1" x14ac:dyDescent="0.15">
      <c r="A42" s="5"/>
      <c r="B42" s="5"/>
      <c r="C42" s="5"/>
      <c r="D42" s="6"/>
      <c r="E42" s="8"/>
      <c r="F42" s="5" t="s">
        <v>19</v>
      </c>
      <c r="G42" s="8">
        <f>COUNTIF(G$2:G$36,F42)</f>
        <v>3</v>
      </c>
      <c r="H42" s="8"/>
      <c r="I42" s="8"/>
      <c r="J42" s="8"/>
      <c r="K42" s="5"/>
      <c r="L42" s="7"/>
      <c r="M42" s="8"/>
      <c r="N42" s="5"/>
      <c r="O42" s="5"/>
      <c r="P42" s="5"/>
      <c r="Q42" s="5"/>
      <c r="R42" s="5"/>
      <c r="S42" s="5"/>
      <c r="T42" s="5"/>
      <c r="U42" s="8"/>
      <c r="V42" s="5"/>
      <c r="W42" s="5"/>
      <c r="X42" s="5"/>
      <c r="Y42" s="5"/>
      <c r="Z42" s="5"/>
      <c r="AA42" s="5"/>
      <c r="AB42" s="5"/>
      <c r="AC42" s="5"/>
      <c r="AD42" s="9"/>
      <c r="AE42" s="9"/>
      <c r="AF42" s="3"/>
      <c r="AG42" s="3"/>
      <c r="AY42" s="14"/>
      <c r="BG42" s="7"/>
      <c r="BI42" s="7"/>
      <c r="BJ42" s="7"/>
      <c r="BK42" s="7"/>
      <c r="BL42" s="7"/>
      <c r="BM42" s="7"/>
      <c r="BN42" s="7"/>
      <c r="BO42" s="7"/>
      <c r="BP42" s="7"/>
      <c r="BQ42" s="7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</row>
    <row r="43" spans="1:130" s="4" customFormat="1" x14ac:dyDescent="0.15">
      <c r="A43" s="5"/>
      <c r="B43" s="5"/>
      <c r="C43" s="5"/>
      <c r="D43" s="6"/>
      <c r="E43" s="8"/>
      <c r="F43" s="5" t="s">
        <v>20</v>
      </c>
      <c r="G43" s="8">
        <f>COUNTIF(G$2:G$36,F43)</f>
        <v>4</v>
      </c>
      <c r="H43" s="8"/>
      <c r="I43" s="8"/>
      <c r="J43" s="8"/>
      <c r="K43" s="5"/>
      <c r="L43" s="7"/>
      <c r="M43" s="8"/>
      <c r="N43" s="5"/>
      <c r="O43" s="5"/>
      <c r="P43" s="5"/>
      <c r="Q43" s="5"/>
      <c r="R43" s="5"/>
      <c r="S43" s="5"/>
      <c r="T43" s="5"/>
      <c r="U43" s="8"/>
      <c r="V43" s="5"/>
      <c r="W43" s="5"/>
      <c r="X43" s="5"/>
      <c r="Y43" s="5"/>
      <c r="Z43" s="5"/>
      <c r="AA43" s="5"/>
      <c r="AB43" s="5"/>
      <c r="AC43" s="5"/>
      <c r="AD43" s="9"/>
      <c r="AE43" s="9"/>
      <c r="AF43" s="3"/>
      <c r="AG43" s="3"/>
      <c r="AY43" s="14"/>
      <c r="BG43" s="7"/>
      <c r="BI43" s="7"/>
      <c r="BJ43" s="7"/>
      <c r="BK43" s="7"/>
      <c r="BL43" s="7"/>
      <c r="BM43" s="7"/>
      <c r="BN43" s="7"/>
      <c r="BO43" s="7"/>
      <c r="BP43" s="7"/>
      <c r="BQ43" s="7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</row>
    <row r="44" spans="1:130" s="4" customFormat="1" x14ac:dyDescent="0.15">
      <c r="A44" s="5"/>
      <c r="B44" s="5"/>
      <c r="C44" s="5"/>
      <c r="D44" s="6"/>
      <c r="E44" s="8"/>
      <c r="F44" s="5"/>
      <c r="G44" s="8"/>
      <c r="H44" s="8">
        <f>SUM(H2:H43)</f>
        <v>21</v>
      </c>
      <c r="I44" s="8">
        <f>SUM(I2:I43)</f>
        <v>18</v>
      </c>
      <c r="J44" s="8"/>
      <c r="K44" s="5"/>
      <c r="L44" s="7"/>
      <c r="M44" s="8"/>
      <c r="N44" s="5"/>
      <c r="O44" s="5"/>
      <c r="P44" s="5"/>
      <c r="Q44" s="5"/>
      <c r="R44" s="5"/>
      <c r="S44" s="5"/>
      <c r="T44" s="5"/>
      <c r="U44" s="8"/>
      <c r="V44" s="5"/>
      <c r="W44" s="5"/>
      <c r="X44" s="5"/>
      <c r="Y44" s="5"/>
      <c r="Z44" s="5"/>
      <c r="AA44" s="5"/>
      <c r="AB44" s="5"/>
      <c r="AC44" s="5"/>
      <c r="AD44" s="9"/>
      <c r="AE44" s="9"/>
      <c r="AF44" s="3"/>
      <c r="AG44" s="3"/>
      <c r="AY44" s="14"/>
      <c r="BG44" s="7"/>
      <c r="BI44" s="7"/>
      <c r="BJ44" s="7"/>
      <c r="BK44" s="7"/>
      <c r="BL44" s="7"/>
      <c r="BM44" s="7"/>
      <c r="BN44" s="7"/>
      <c r="BO44" s="7"/>
      <c r="BP44" s="7"/>
      <c r="BQ44" s="7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</row>
    <row r="46" spans="1:130" s="4" customFormat="1" x14ac:dyDescent="0.15">
      <c r="A46" s="5"/>
      <c r="B46" s="5"/>
      <c r="C46" s="5"/>
      <c r="D46" s="6"/>
      <c r="E46" s="8"/>
      <c r="F46" s="5"/>
      <c r="G46" s="12" t="s">
        <v>1</v>
      </c>
      <c r="H46" s="8" t="s">
        <v>1</v>
      </c>
      <c r="I46" s="8" t="s">
        <v>22</v>
      </c>
      <c r="J46" s="8"/>
      <c r="K46" s="5"/>
      <c r="L46" s="7"/>
      <c r="M46" s="8"/>
      <c r="N46" s="5"/>
      <c r="O46" s="5"/>
      <c r="P46" s="5"/>
      <c r="Q46" s="5"/>
      <c r="R46" s="5"/>
      <c r="S46" s="5"/>
      <c r="T46" s="5"/>
      <c r="U46" s="8"/>
      <c r="V46" s="5"/>
      <c r="W46" s="5"/>
      <c r="X46" s="5"/>
      <c r="Y46" s="5"/>
      <c r="Z46" s="5"/>
      <c r="AA46" s="5"/>
      <c r="AB46" s="5"/>
      <c r="AC46" s="5"/>
      <c r="AD46" s="9"/>
      <c r="AE46" s="9"/>
      <c r="AF46" s="3"/>
      <c r="AG46" s="3"/>
      <c r="AY46" s="14"/>
      <c r="BG46" s="7"/>
      <c r="BI46" s="7"/>
      <c r="BJ46" s="7"/>
      <c r="BK46" s="7"/>
      <c r="BL46" s="7"/>
      <c r="BM46" s="7"/>
      <c r="BN46" s="7"/>
      <c r="BO46" s="7"/>
      <c r="BP46" s="7"/>
      <c r="BQ46" s="7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</row>
    <row r="47" spans="1:130" s="4" customFormat="1" x14ac:dyDescent="0.15">
      <c r="A47" s="5"/>
      <c r="B47" s="5"/>
      <c r="C47" s="5"/>
      <c r="D47" s="6"/>
      <c r="E47" s="8"/>
      <c r="F47" s="5"/>
      <c r="G47" s="12" t="s">
        <v>18</v>
      </c>
      <c r="H47" s="8">
        <f t="shared" ref="H47:I49" si="13">COUNTIFS($G$2:$G$39,$G47,$E$2:$E$39,H$46)</f>
        <v>4</v>
      </c>
      <c r="I47" s="8">
        <f t="shared" si="13"/>
        <v>3</v>
      </c>
      <c r="J47" s="8"/>
      <c r="K47" s="5"/>
      <c r="L47" s="7"/>
      <c r="M47" s="8"/>
      <c r="N47" s="5"/>
      <c r="O47" s="5"/>
      <c r="P47" s="5"/>
      <c r="Q47" s="5"/>
      <c r="R47" s="5"/>
      <c r="S47" s="5"/>
      <c r="T47" s="5"/>
      <c r="U47" s="8"/>
      <c r="V47" s="5"/>
      <c r="W47" s="5"/>
      <c r="X47" s="5"/>
      <c r="Y47" s="5"/>
      <c r="Z47" s="5"/>
      <c r="AA47" s="5"/>
      <c r="AB47" s="5"/>
      <c r="AC47" s="5"/>
      <c r="AD47" s="9"/>
      <c r="AE47" s="9"/>
      <c r="AF47" s="3"/>
      <c r="AG47" s="3"/>
      <c r="AY47" s="14"/>
      <c r="BG47" s="7"/>
      <c r="BI47" s="7"/>
      <c r="BJ47" s="7"/>
      <c r="BK47" s="7"/>
      <c r="BL47" s="7"/>
      <c r="BM47" s="7"/>
      <c r="BN47" s="7"/>
      <c r="BO47" s="7"/>
      <c r="BP47" s="7"/>
      <c r="BQ47" s="7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</row>
    <row r="48" spans="1:130" s="4" customFormat="1" x14ac:dyDescent="0.15">
      <c r="A48" s="5"/>
      <c r="B48" s="5"/>
      <c r="C48" s="5"/>
      <c r="D48" s="6"/>
      <c r="E48" s="8"/>
      <c r="F48" s="5"/>
      <c r="G48" s="12" t="s">
        <v>19</v>
      </c>
      <c r="H48" s="8">
        <f t="shared" si="13"/>
        <v>3</v>
      </c>
      <c r="I48" s="8">
        <f t="shared" si="13"/>
        <v>0</v>
      </c>
      <c r="J48" s="8"/>
      <c r="K48" s="5"/>
      <c r="L48" s="7"/>
      <c r="M48" s="8"/>
      <c r="N48" s="5"/>
      <c r="O48" s="5"/>
      <c r="P48" s="5"/>
      <c r="Q48" s="5"/>
      <c r="R48" s="5"/>
      <c r="S48" s="5"/>
      <c r="T48" s="5"/>
      <c r="U48" s="8"/>
      <c r="V48" s="5"/>
      <c r="W48" s="5"/>
      <c r="X48" s="5"/>
      <c r="Y48" s="5"/>
      <c r="Z48" s="5"/>
      <c r="AA48" s="5"/>
      <c r="AB48" s="5"/>
      <c r="AC48" s="5"/>
      <c r="AD48" s="9"/>
      <c r="AE48" s="9"/>
      <c r="AF48" s="3"/>
      <c r="AG48" s="3"/>
      <c r="AY48" s="14"/>
      <c r="BG48" s="7"/>
      <c r="BI48" s="7"/>
      <c r="BJ48" s="7"/>
      <c r="BK48" s="7"/>
      <c r="BL48" s="7"/>
      <c r="BM48" s="7"/>
      <c r="BN48" s="7"/>
      <c r="BO48" s="7"/>
      <c r="BP48" s="7"/>
      <c r="BQ48" s="7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</row>
    <row r="49" spans="1:130" s="4" customFormat="1" x14ac:dyDescent="0.15">
      <c r="A49" s="5"/>
      <c r="B49" s="5"/>
      <c r="C49" s="5"/>
      <c r="D49" s="6"/>
      <c r="E49" s="8"/>
      <c r="F49" s="5"/>
      <c r="G49" s="12" t="s">
        <v>20</v>
      </c>
      <c r="H49" s="8">
        <f t="shared" si="13"/>
        <v>0</v>
      </c>
      <c r="I49" s="8">
        <f t="shared" si="13"/>
        <v>4</v>
      </c>
      <c r="J49" s="8"/>
      <c r="K49" s="5"/>
      <c r="L49" s="7"/>
      <c r="M49" s="8"/>
      <c r="N49" s="5"/>
      <c r="O49" s="5"/>
      <c r="P49" s="5"/>
      <c r="Q49" s="5"/>
      <c r="R49" s="5"/>
      <c r="S49" s="5"/>
      <c r="T49" s="5"/>
      <c r="U49" s="8"/>
      <c r="V49" s="5"/>
      <c r="W49" s="5"/>
      <c r="X49" s="5"/>
      <c r="Y49" s="5"/>
      <c r="Z49" s="5"/>
      <c r="AA49" s="5"/>
      <c r="AB49" s="5"/>
      <c r="AC49" s="5"/>
      <c r="AD49" s="9"/>
      <c r="AE49" s="9"/>
      <c r="AF49" s="3"/>
      <c r="AG49" s="3"/>
      <c r="AY49" s="14"/>
      <c r="BG49" s="7"/>
      <c r="BI49" s="7"/>
      <c r="BJ49" s="7"/>
      <c r="BK49" s="7"/>
      <c r="BL49" s="7"/>
      <c r="BM49" s="7"/>
      <c r="BN49" s="7"/>
      <c r="BO49" s="7"/>
      <c r="BP49" s="7"/>
      <c r="BQ49" s="7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</row>
    <row r="50" spans="1:130" s="4" customFormat="1" x14ac:dyDescent="0.15">
      <c r="A50" s="5"/>
      <c r="B50" s="5"/>
      <c r="C50" s="5"/>
      <c r="D50" s="6"/>
      <c r="E50" s="8"/>
      <c r="F50" s="5"/>
      <c r="G50" s="12" t="s">
        <v>21</v>
      </c>
      <c r="H50" s="8">
        <f>SUMIFS(H$2:H$39,$E$2:$E$39,H$46)</f>
        <v>11</v>
      </c>
      <c r="I50" s="8">
        <f>SUMIFS(H$2:H$39,$E$2:$E$39,I$46)</f>
        <v>10</v>
      </c>
      <c r="J50" s="8"/>
      <c r="K50" s="5"/>
      <c r="L50" s="7"/>
      <c r="M50" s="8"/>
      <c r="N50" s="5"/>
      <c r="O50" s="5"/>
      <c r="P50" s="5"/>
      <c r="Q50" s="5"/>
      <c r="R50" s="5"/>
      <c r="S50" s="5"/>
      <c r="T50" s="5"/>
      <c r="U50" s="8"/>
      <c r="V50" s="5"/>
      <c r="W50" s="5"/>
      <c r="X50" s="5"/>
      <c r="Y50" s="5"/>
      <c r="Z50" s="5"/>
      <c r="AA50" s="5"/>
      <c r="AB50" s="5"/>
      <c r="AC50" s="5"/>
      <c r="AD50" s="9"/>
      <c r="AE50" s="9"/>
      <c r="AF50" s="3"/>
      <c r="AG50" s="3"/>
      <c r="AY50" s="14"/>
      <c r="BG50" s="7"/>
      <c r="BI50" s="7"/>
      <c r="BJ50" s="7"/>
      <c r="BK50" s="7"/>
      <c r="BL50" s="7"/>
      <c r="BM50" s="7"/>
      <c r="BN50" s="7"/>
      <c r="BO50" s="7"/>
      <c r="BP50" s="7"/>
      <c r="BQ50" s="7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</row>
    <row r="51" spans="1:130" s="8" customFormat="1" x14ac:dyDescent="0.15">
      <c r="A51" s="5"/>
      <c r="B51" s="5"/>
      <c r="C51" s="5"/>
      <c r="D51" s="6"/>
      <c r="F51" s="5"/>
      <c r="G51" s="12" t="s">
        <v>22</v>
      </c>
      <c r="H51" s="8">
        <f>SUMIFS(I$2:I$39,$E$2:$E$39,H$46)</f>
        <v>4</v>
      </c>
      <c r="I51" s="8">
        <f>SUMIFS(I$2:I$39,$E$2:$E$39,I$46)</f>
        <v>14</v>
      </c>
      <c r="K51" s="5"/>
      <c r="L51" s="7"/>
      <c r="N51" s="5"/>
      <c r="O51" s="5"/>
      <c r="P51" s="5"/>
      <c r="Q51" s="5"/>
      <c r="R51" s="5"/>
      <c r="S51" s="5"/>
      <c r="T51" s="5"/>
      <c r="V51" s="5"/>
      <c r="W51" s="5"/>
      <c r="X51" s="5"/>
      <c r="Y51" s="5"/>
      <c r="Z51" s="5"/>
      <c r="AA51" s="5"/>
      <c r="AB51" s="5"/>
      <c r="AC51" s="5"/>
      <c r="AD51" s="9"/>
      <c r="AE51" s="9"/>
      <c r="AF51" s="3"/>
      <c r="AG51" s="3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14"/>
      <c r="AZ51" s="4"/>
      <c r="BA51" s="4"/>
      <c r="BB51" s="4"/>
      <c r="BC51" s="4"/>
      <c r="BD51" s="4"/>
      <c r="BE51" s="4"/>
      <c r="BF51" s="4"/>
      <c r="BG51" s="7"/>
      <c r="BH51" s="4"/>
      <c r="BI51" s="7"/>
      <c r="BJ51" s="7"/>
      <c r="BK51" s="7"/>
      <c r="BL51" s="7"/>
      <c r="BM51" s="7"/>
      <c r="BN51" s="7"/>
      <c r="BO51" s="7"/>
      <c r="BP51" s="7"/>
      <c r="BQ51" s="7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</row>
  </sheetData>
  <autoFilter ref="D1:DZ35"/>
  <pageMargins left="0.75" right="0.75" top="1" bottom="1" header="0.5" footer="0.5"/>
  <pageSetup paperSize="9" orientation="portrait" horizontalDpi="300" verticalDpi="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Z65"/>
  <sheetViews>
    <sheetView zoomScale="125" zoomScaleNormal="125" workbookViewId="0">
      <pane xSplit="9" ySplit="1" topLeftCell="K2" activePane="bottomRight" state="frozen"/>
      <selection pane="topRight" activeCell="H1" sqref="H1"/>
      <selection pane="bottomLeft" activeCell="A2" sqref="A2"/>
      <selection pane="bottomRight" activeCell="F29" sqref="F29"/>
    </sheetView>
  </sheetViews>
  <sheetFormatPr defaultColWidth="10" defaultRowHeight="8.25" x14ac:dyDescent="0.15"/>
  <cols>
    <col min="1" max="3" width="10" style="5"/>
    <col min="4" max="4" width="8.83203125" style="6" bestFit="1" customWidth="1"/>
    <col min="5" max="5" width="5.83203125" style="8" bestFit="1" customWidth="1"/>
    <col min="6" max="6" width="23" style="5" bestFit="1" customWidth="1"/>
    <col min="7" max="7" width="6.5" style="12" bestFit="1" customWidth="1"/>
    <col min="8" max="8" width="7" style="8" bestFit="1" customWidth="1"/>
    <col min="9" max="9" width="2.83203125" style="8" bestFit="1" customWidth="1"/>
    <col min="10" max="10" width="5.83203125" style="8" bestFit="1" customWidth="1"/>
    <col min="11" max="11" width="7.83203125" style="5" bestFit="1" customWidth="1"/>
    <col min="12" max="12" width="39.1640625" style="7" customWidth="1"/>
    <col min="13" max="13" width="7.33203125" style="8" bestFit="1" customWidth="1"/>
    <col min="14" max="14" width="4.5" style="5" bestFit="1" customWidth="1"/>
    <col min="15" max="17" width="3.6640625" style="5" bestFit="1" customWidth="1"/>
    <col min="18" max="20" width="4.5" style="5" bestFit="1" customWidth="1"/>
    <col min="21" max="21" width="4.6640625" style="8" customWidth="1"/>
    <col min="22" max="22" width="4" style="5" bestFit="1" customWidth="1"/>
    <col min="23" max="23" width="3.83203125" style="5" bestFit="1" customWidth="1"/>
    <col min="24" max="24" width="4" style="5" bestFit="1" customWidth="1"/>
    <col min="25" max="25" width="3.6640625" style="5" bestFit="1" customWidth="1"/>
    <col min="26" max="26" width="8.33203125" style="5" bestFit="1" customWidth="1"/>
    <col min="27" max="27" width="7.33203125" style="5" bestFit="1" customWidth="1"/>
    <col min="28" max="28" width="7.83203125" style="5" bestFit="1" customWidth="1"/>
    <col min="29" max="29" width="7.33203125" style="5" bestFit="1" customWidth="1"/>
    <col min="30" max="30" width="3.5" style="9" customWidth="1"/>
    <col min="31" max="31" width="3.6640625" style="9" customWidth="1"/>
    <col min="32" max="33" width="2.83203125" style="3" customWidth="1"/>
    <col min="34" max="34" width="29.6640625" style="4" customWidth="1"/>
    <col min="35" max="35" width="9.83203125" style="4" bestFit="1" customWidth="1"/>
    <col min="36" max="36" width="12.83203125" style="4" customWidth="1"/>
    <col min="37" max="37" width="11.6640625" style="4" bestFit="1" customWidth="1"/>
    <col min="38" max="38" width="10.1640625" style="4" bestFit="1" customWidth="1"/>
    <col min="39" max="39" width="12" style="4" bestFit="1" customWidth="1"/>
    <col min="40" max="41" width="9.5" style="4" bestFit="1" customWidth="1"/>
    <col min="42" max="42" width="10.1640625" style="4" bestFit="1" customWidth="1"/>
    <col min="43" max="43" width="8.83203125" style="4" bestFit="1" customWidth="1"/>
    <col min="44" max="44" width="8.5" style="4" bestFit="1" customWidth="1"/>
    <col min="45" max="45" width="8.83203125" style="4" bestFit="1" customWidth="1"/>
    <col min="46" max="46" width="9.33203125" style="4" bestFit="1" customWidth="1"/>
    <col min="47" max="47" width="9.1640625" style="4" bestFit="1" customWidth="1"/>
    <col min="48" max="48" width="10.83203125" style="4" bestFit="1" customWidth="1"/>
    <col min="49" max="49" width="10.1640625" style="4" bestFit="1" customWidth="1"/>
    <col min="50" max="50" width="22" style="4" bestFit="1" customWidth="1"/>
    <col min="51" max="51" width="5.5" style="14" bestFit="1" customWidth="1"/>
    <col min="52" max="52" width="8.1640625" style="4" customWidth="1"/>
    <col min="53" max="53" width="6" style="4" bestFit="1" customWidth="1"/>
    <col min="54" max="54" width="2.83203125" style="4" bestFit="1" customWidth="1"/>
    <col min="55" max="55" width="4.33203125" style="4" bestFit="1" customWidth="1"/>
    <col min="56" max="56" width="2.83203125" style="4" bestFit="1" customWidth="1"/>
    <col min="57" max="57" width="3.1640625" style="4" bestFit="1" customWidth="1"/>
    <col min="58" max="58" width="2.83203125" style="4" bestFit="1" customWidth="1"/>
    <col min="59" max="59" width="10.83203125" style="7" customWidth="1"/>
    <col min="60" max="60" width="5.33203125" style="4" customWidth="1"/>
    <col min="61" max="61" width="9.5" style="7" customWidth="1"/>
    <col min="62" max="62" width="5.33203125" style="7" customWidth="1"/>
    <col min="63" max="63" width="8.5" style="7" customWidth="1"/>
    <col min="64" max="64" width="4.83203125" style="7" customWidth="1"/>
    <col min="65" max="65" width="12" style="7" bestFit="1" customWidth="1"/>
    <col min="66" max="66" width="5.33203125" style="7" customWidth="1"/>
    <col min="67" max="67" width="9.83203125" style="7" customWidth="1"/>
    <col min="68" max="68" width="5.33203125" style="7" customWidth="1"/>
    <col min="69" max="69" width="2.83203125" style="7" bestFit="1" customWidth="1"/>
    <col min="70" max="70" width="3.1640625" style="4" bestFit="1" customWidth="1"/>
    <col min="71" max="71" width="2.83203125" style="4" bestFit="1" customWidth="1"/>
    <col min="72" max="72" width="1.6640625" style="4" customWidth="1"/>
    <col min="73" max="73" width="3.33203125" style="4" bestFit="1" customWidth="1"/>
    <col min="74" max="74" width="2.83203125" style="4" bestFit="1" customWidth="1"/>
    <col min="75" max="75" width="1.6640625" style="4" customWidth="1"/>
    <col min="76" max="76" width="4.1640625" style="4" bestFit="1" customWidth="1"/>
    <col min="77" max="77" width="2.83203125" style="4" bestFit="1" customWidth="1"/>
    <col min="78" max="78" width="1.6640625" style="4" customWidth="1"/>
    <col min="79" max="79" width="3" style="4" bestFit="1" customWidth="1"/>
    <col min="80" max="80" width="2.83203125" style="4" bestFit="1" customWidth="1"/>
    <col min="81" max="81" width="1.6640625" style="4" customWidth="1"/>
    <col min="82" max="82" width="3" style="4" bestFit="1" customWidth="1"/>
    <col min="83" max="83" width="2.1640625" style="4" bestFit="1" customWidth="1"/>
    <col min="84" max="84" width="1.6640625" style="4" customWidth="1"/>
    <col min="85" max="85" width="3.1640625" style="4" bestFit="1" customWidth="1"/>
    <col min="86" max="86" width="2.1640625" style="4" bestFit="1" customWidth="1"/>
    <col min="87" max="87" width="1.6640625" style="4" customWidth="1"/>
    <col min="88" max="88" width="3.1640625" style="4" bestFit="1" customWidth="1"/>
    <col min="89" max="89" width="2.1640625" style="4" bestFit="1" customWidth="1"/>
    <col min="90" max="111" width="10" style="4" customWidth="1"/>
    <col min="112" max="122" width="10" style="5" customWidth="1"/>
    <col min="123" max="123" width="7.1640625" style="5" bestFit="1" customWidth="1"/>
    <col min="124" max="124" width="8.6640625" style="5" customWidth="1"/>
    <col min="125" max="125" width="2" style="5" bestFit="1" customWidth="1"/>
    <col min="126" max="126" width="9.6640625" style="5" customWidth="1"/>
    <col min="127" max="127" width="2" style="5" bestFit="1" customWidth="1"/>
    <col min="128" max="128" width="3.33203125" style="5" bestFit="1" customWidth="1"/>
    <col min="129" max="129" width="10.83203125" style="5" bestFit="1" customWidth="1"/>
    <col min="130" max="16384" width="10" style="5"/>
  </cols>
  <sheetData>
    <row r="1" spans="1:130" s="3" customFormat="1" x14ac:dyDescent="0.15">
      <c r="C1" s="6" t="s">
        <v>49</v>
      </c>
      <c r="D1" s="6" t="s">
        <v>50</v>
      </c>
      <c r="E1" s="6" t="s">
        <v>51</v>
      </c>
      <c r="F1" s="3" t="s">
        <v>89</v>
      </c>
      <c r="G1" s="51" t="s">
        <v>52</v>
      </c>
      <c r="H1" s="6" t="s">
        <v>21</v>
      </c>
      <c r="I1" s="6" t="s">
        <v>22</v>
      </c>
      <c r="J1" s="6" t="s">
        <v>53</v>
      </c>
      <c r="K1" s="6" t="s">
        <v>54</v>
      </c>
      <c r="L1" s="2" t="s">
        <v>4</v>
      </c>
      <c r="M1" s="6" t="s">
        <v>5</v>
      </c>
      <c r="N1" s="6" t="s">
        <v>17</v>
      </c>
      <c r="O1" s="6" t="s">
        <v>18</v>
      </c>
      <c r="P1" s="6" t="s">
        <v>19</v>
      </c>
      <c r="Q1" s="6" t="s">
        <v>20</v>
      </c>
      <c r="R1" s="6" t="s">
        <v>21</v>
      </c>
      <c r="S1" s="6" t="s">
        <v>22</v>
      </c>
      <c r="T1" s="6" t="s">
        <v>23</v>
      </c>
      <c r="U1" s="6"/>
      <c r="V1" s="3" t="s">
        <v>6</v>
      </c>
      <c r="X1" s="3" t="s">
        <v>7</v>
      </c>
      <c r="Z1" s="3" t="s">
        <v>8</v>
      </c>
      <c r="AB1" s="3" t="s">
        <v>9</v>
      </c>
      <c r="AD1" s="9" t="s">
        <v>10</v>
      </c>
      <c r="AE1" s="9"/>
      <c r="AF1" s="3" t="s">
        <v>11</v>
      </c>
      <c r="AH1" s="2" t="s">
        <v>99</v>
      </c>
      <c r="AI1" s="1"/>
      <c r="AJ1" s="1"/>
      <c r="AK1" s="1" t="s">
        <v>12</v>
      </c>
      <c r="AL1" s="1" t="s">
        <v>26</v>
      </c>
      <c r="AM1" s="1" t="s">
        <v>60</v>
      </c>
      <c r="AN1" s="1" t="s">
        <v>26</v>
      </c>
      <c r="AO1" s="1"/>
      <c r="AP1" s="1" t="s">
        <v>68</v>
      </c>
      <c r="AQ1" s="1" t="s">
        <v>70</v>
      </c>
      <c r="AR1" s="1" t="s">
        <v>48</v>
      </c>
      <c r="AS1" s="1" t="s">
        <v>88</v>
      </c>
      <c r="AT1" s="1" t="s">
        <v>61</v>
      </c>
      <c r="AU1" s="1" t="s">
        <v>90</v>
      </c>
      <c r="AV1" s="1" t="s">
        <v>62</v>
      </c>
      <c r="AW1" s="1" t="s">
        <v>94</v>
      </c>
      <c r="AX1" s="1"/>
      <c r="AY1" s="13" t="s">
        <v>56</v>
      </c>
      <c r="AZ1" s="1" t="s">
        <v>57</v>
      </c>
      <c r="BA1" s="1" t="s">
        <v>58</v>
      </c>
      <c r="BB1" s="1"/>
      <c r="BC1" s="1"/>
      <c r="BD1" s="1"/>
      <c r="BE1" s="1"/>
      <c r="BF1" s="1"/>
      <c r="BG1" s="2" t="s">
        <v>83</v>
      </c>
      <c r="BH1" s="1"/>
      <c r="BI1" s="2" t="s">
        <v>84</v>
      </c>
      <c r="BJ1" s="2"/>
      <c r="BK1" s="2" t="s">
        <v>85</v>
      </c>
      <c r="BL1" s="2"/>
      <c r="BM1" s="2" t="s">
        <v>86</v>
      </c>
      <c r="BN1" s="2"/>
      <c r="BO1" s="2" t="s">
        <v>87</v>
      </c>
      <c r="BP1" s="2"/>
      <c r="BQ1" s="2"/>
      <c r="BR1" s="1"/>
      <c r="BS1" s="2"/>
      <c r="BT1" s="2"/>
      <c r="BU1" s="1"/>
      <c r="BV1" s="2"/>
      <c r="BW1" s="2"/>
      <c r="BX1" s="1"/>
      <c r="BY1" s="2"/>
      <c r="BZ1" s="2"/>
      <c r="CA1" s="1"/>
      <c r="CB1" s="2"/>
      <c r="CC1" s="2"/>
      <c r="CD1" s="1"/>
      <c r="CE1" s="2"/>
      <c r="CF1" s="2"/>
      <c r="CG1" s="1"/>
      <c r="CH1" s="2"/>
      <c r="CI1" s="2"/>
      <c r="CJ1" s="1"/>
      <c r="CK1" s="2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Q1" s="5"/>
      <c r="DZ1" s="5"/>
    </row>
    <row r="2" spans="1:130" x14ac:dyDescent="0.15">
      <c r="A2" s="52">
        <v>4</v>
      </c>
      <c r="B2" s="5">
        <v>1</v>
      </c>
      <c r="C2" s="5" t="str">
        <f>A2&amp;IF(B2&gt;9,B2,"0"&amp;B2)</f>
        <v>401</v>
      </c>
      <c r="D2" s="10">
        <v>9373</v>
      </c>
      <c r="E2" s="8" t="s">
        <v>1</v>
      </c>
      <c r="F2" s="5" t="s">
        <v>121</v>
      </c>
      <c r="G2" s="12" t="s">
        <v>19</v>
      </c>
      <c r="H2" s="8">
        <v>1</v>
      </c>
      <c r="I2" s="8">
        <v>1</v>
      </c>
      <c r="K2" s="11"/>
      <c r="L2" s="7" t="s">
        <v>234</v>
      </c>
      <c r="N2" s="5">
        <f>ROWS($2:2)</f>
        <v>1</v>
      </c>
      <c r="O2" s="5">
        <f>COUNTIF($G$2:$G2,O$1)</f>
        <v>0</v>
      </c>
      <c r="P2" s="5">
        <f>COUNTIF($G$2:$G2,P$1)</f>
        <v>1</v>
      </c>
      <c r="Q2" s="5">
        <f>COUNTIF($G$2:$G2,Q$1)</f>
        <v>0</v>
      </c>
      <c r="R2" s="5">
        <f>SUM(H$2:H2)</f>
        <v>1</v>
      </c>
      <c r="S2" s="5">
        <f>SUM(I$2:I2)</f>
        <v>1</v>
      </c>
      <c r="T2" s="5">
        <f>(O2*2)+P2</f>
        <v>1</v>
      </c>
      <c r="BG2" s="4">
        <f t="shared" ref="BG2:BG47" si="0">IF(G2="W",1,0)</f>
        <v>0</v>
      </c>
      <c r="BH2" s="4">
        <f t="shared" ref="BH2:BH47" si="1">IF(G2="W",BH1+1,0)</f>
        <v>0</v>
      </c>
      <c r="BI2" s="4">
        <f t="shared" ref="BI2:BI47" si="2">IF(G2="D",1,0)</f>
        <v>1</v>
      </c>
      <c r="BJ2" s="4">
        <f t="shared" ref="BJ2:BJ47" si="3">IF(G2="D",BJ1+1,0)</f>
        <v>1</v>
      </c>
      <c r="BK2" s="4">
        <f t="shared" ref="BK2:BK47" si="4">IF(G2="L",1,0)</f>
        <v>0</v>
      </c>
      <c r="BL2" s="4">
        <f t="shared" ref="BL2:BL47" si="5">IF(G2="L",BL1+1,0)</f>
        <v>0</v>
      </c>
      <c r="BM2" s="4">
        <f t="shared" ref="BM2:BM47" si="6">IF(OR(G2="W",G2="D"),1,0)</f>
        <v>1</v>
      </c>
      <c r="BN2" s="4">
        <f t="shared" ref="BN2:BN47" si="7">IF(OR(G2="W",G2="D"),BN1+1,0)</f>
        <v>1</v>
      </c>
      <c r="BO2" s="4">
        <f t="shared" ref="BO2:BO47" si="8">IF(OR(G2="L",G2="D"),1,0)</f>
        <v>1</v>
      </c>
      <c r="BP2" s="4">
        <f t="shared" ref="BP2:BP47" si="9">IF(OR(G2="L",G2="D"),BP1+1,0)</f>
        <v>1</v>
      </c>
    </row>
    <row r="3" spans="1:130" x14ac:dyDescent="0.15">
      <c r="A3" s="52">
        <v>4</v>
      </c>
      <c r="B3" s="5">
        <f>B2+1</f>
        <v>2</v>
      </c>
      <c r="C3" s="5" t="str">
        <f t="shared" ref="C3" si="10">A3&amp;IF(B3&gt;9,B3,"0"&amp;B3)</f>
        <v>402</v>
      </c>
      <c r="D3" s="10">
        <v>9375</v>
      </c>
      <c r="E3" s="8" t="s">
        <v>22</v>
      </c>
      <c r="F3" s="5" t="s">
        <v>128</v>
      </c>
      <c r="G3" s="12" t="s">
        <v>20</v>
      </c>
      <c r="H3" s="8">
        <v>1</v>
      </c>
      <c r="I3" s="8">
        <v>3</v>
      </c>
      <c r="K3" s="11"/>
      <c r="L3" s="7" t="s">
        <v>234</v>
      </c>
      <c r="N3" s="5">
        <f>ROWS($2:3)</f>
        <v>2</v>
      </c>
      <c r="O3" s="5">
        <f>COUNTIF($G$2:$G3,O$1)</f>
        <v>0</v>
      </c>
      <c r="P3" s="5">
        <f>COUNTIF($G$2:$G3,P$1)</f>
        <v>1</v>
      </c>
      <c r="Q3" s="5">
        <f>COUNTIF($G$2:$G3,Q$1)</f>
        <v>1</v>
      </c>
      <c r="R3" s="5">
        <f>SUM(H$2:H3)</f>
        <v>2</v>
      </c>
      <c r="S3" s="5">
        <f>SUM(I$2:I3)</f>
        <v>4</v>
      </c>
      <c r="T3" s="5">
        <f t="shared" ref="T3:T29" si="11">(O3*2)+P3</f>
        <v>1</v>
      </c>
      <c r="BG3" s="4">
        <f t="shared" si="0"/>
        <v>0</v>
      </c>
      <c r="BH3" s="4">
        <f t="shared" si="1"/>
        <v>0</v>
      </c>
      <c r="BI3" s="4">
        <f t="shared" si="2"/>
        <v>0</v>
      </c>
      <c r="BJ3" s="4">
        <f t="shared" si="3"/>
        <v>0</v>
      </c>
      <c r="BK3" s="4">
        <f t="shared" si="4"/>
        <v>1</v>
      </c>
      <c r="BL3" s="4">
        <f t="shared" si="5"/>
        <v>1</v>
      </c>
      <c r="BM3" s="4">
        <f t="shared" si="6"/>
        <v>0</v>
      </c>
      <c r="BN3" s="4">
        <f t="shared" si="7"/>
        <v>0</v>
      </c>
      <c r="BO3" s="4">
        <f t="shared" si="8"/>
        <v>1</v>
      </c>
      <c r="BP3" s="4">
        <f t="shared" si="9"/>
        <v>2</v>
      </c>
    </row>
    <row r="4" spans="1:130" x14ac:dyDescent="0.15">
      <c r="A4" s="52">
        <v>4</v>
      </c>
      <c r="B4" s="5">
        <f t="shared" ref="B4:B41" si="12">B3+1</f>
        <v>3</v>
      </c>
      <c r="C4" s="5" t="str">
        <f t="shared" ref="C4:C41" si="13">A4&amp;IF(B4&gt;9,B4,"0"&amp;B4)</f>
        <v>403</v>
      </c>
      <c r="D4" s="10">
        <v>9380</v>
      </c>
      <c r="E4" s="8" t="s">
        <v>22</v>
      </c>
      <c r="F4" s="5" t="s">
        <v>165</v>
      </c>
      <c r="G4" s="12" t="s">
        <v>20</v>
      </c>
      <c r="H4" s="8">
        <v>1</v>
      </c>
      <c r="I4" s="8">
        <v>5</v>
      </c>
      <c r="K4" s="11"/>
      <c r="L4" s="7" t="s">
        <v>34</v>
      </c>
      <c r="N4" s="5">
        <f>ROWS($2:4)</f>
        <v>3</v>
      </c>
      <c r="O4" s="5">
        <f>COUNTIF($G$2:$G4,O$1)</f>
        <v>0</v>
      </c>
      <c r="P4" s="5">
        <f>COUNTIF($G$2:$G4,P$1)</f>
        <v>1</v>
      </c>
      <c r="Q4" s="5">
        <f>COUNTIF($G$2:$G4,Q$1)</f>
        <v>2</v>
      </c>
      <c r="R4" s="5">
        <f>SUM(H$2:H4)</f>
        <v>3</v>
      </c>
      <c r="S4" s="5">
        <f>SUM(I$2:I4)</f>
        <v>9</v>
      </c>
      <c r="T4" s="5">
        <f t="shared" si="11"/>
        <v>1</v>
      </c>
      <c r="BG4" s="4">
        <f t="shared" si="0"/>
        <v>0</v>
      </c>
      <c r="BH4" s="4">
        <f t="shared" si="1"/>
        <v>0</v>
      </c>
      <c r="BI4" s="4">
        <f t="shared" si="2"/>
        <v>0</v>
      </c>
      <c r="BJ4" s="4">
        <f t="shared" si="3"/>
        <v>0</v>
      </c>
      <c r="BK4" s="4">
        <f t="shared" si="4"/>
        <v>1</v>
      </c>
      <c r="BL4" s="4">
        <f t="shared" si="5"/>
        <v>2</v>
      </c>
      <c r="BM4" s="4">
        <f t="shared" si="6"/>
        <v>0</v>
      </c>
      <c r="BN4" s="4">
        <f t="shared" si="7"/>
        <v>0</v>
      </c>
      <c r="BO4" s="4">
        <f t="shared" si="8"/>
        <v>1</v>
      </c>
      <c r="BP4" s="4">
        <f t="shared" si="9"/>
        <v>3</v>
      </c>
    </row>
    <row r="5" spans="1:130" x14ac:dyDescent="0.15">
      <c r="A5" s="52">
        <v>4</v>
      </c>
      <c r="B5" s="5">
        <f t="shared" si="12"/>
        <v>4</v>
      </c>
      <c r="C5" s="5" t="str">
        <f t="shared" si="13"/>
        <v>404</v>
      </c>
      <c r="D5" s="10">
        <v>9384</v>
      </c>
      <c r="E5" s="8" t="s">
        <v>1</v>
      </c>
      <c r="F5" s="5" t="s">
        <v>63</v>
      </c>
      <c r="G5" s="12" t="s">
        <v>20</v>
      </c>
      <c r="H5" s="8">
        <v>1</v>
      </c>
      <c r="I5" s="8">
        <v>2</v>
      </c>
      <c r="K5" s="11"/>
      <c r="L5" s="7" t="s">
        <v>234</v>
      </c>
      <c r="N5" s="5">
        <f>ROWS($2:5)</f>
        <v>4</v>
      </c>
      <c r="O5" s="5">
        <f>COUNTIF($G$2:$G5,O$1)</f>
        <v>0</v>
      </c>
      <c r="P5" s="5">
        <f>COUNTIF($G$2:$G5,P$1)</f>
        <v>1</v>
      </c>
      <c r="Q5" s="5">
        <f>COUNTIF($G$2:$G5,Q$1)</f>
        <v>3</v>
      </c>
      <c r="R5" s="5">
        <f>SUM(H$2:H5)</f>
        <v>4</v>
      </c>
      <c r="S5" s="5">
        <f>SUM(I$2:I5)</f>
        <v>11</v>
      </c>
      <c r="T5" s="5">
        <f t="shared" si="11"/>
        <v>1</v>
      </c>
      <c r="BG5" s="4">
        <f t="shared" si="0"/>
        <v>0</v>
      </c>
      <c r="BH5" s="4">
        <f t="shared" si="1"/>
        <v>0</v>
      </c>
      <c r="BI5" s="4">
        <f t="shared" si="2"/>
        <v>0</v>
      </c>
      <c r="BJ5" s="4">
        <f t="shared" si="3"/>
        <v>0</v>
      </c>
      <c r="BK5" s="4">
        <f t="shared" si="4"/>
        <v>1</v>
      </c>
      <c r="BL5" s="4">
        <f t="shared" si="5"/>
        <v>3</v>
      </c>
      <c r="BM5" s="4">
        <f t="shared" si="6"/>
        <v>0</v>
      </c>
      <c r="BN5" s="4">
        <f t="shared" si="7"/>
        <v>0</v>
      </c>
      <c r="BO5" s="4">
        <f t="shared" si="8"/>
        <v>1</v>
      </c>
      <c r="BP5" s="4">
        <f t="shared" si="9"/>
        <v>4</v>
      </c>
    </row>
    <row r="6" spans="1:130" x14ac:dyDescent="0.15">
      <c r="A6" s="52">
        <v>4</v>
      </c>
      <c r="B6" s="5">
        <f t="shared" si="12"/>
        <v>5</v>
      </c>
      <c r="C6" s="5" t="str">
        <f t="shared" si="13"/>
        <v>405</v>
      </c>
      <c r="D6" s="10">
        <v>9387</v>
      </c>
      <c r="E6" s="8" t="s">
        <v>22</v>
      </c>
      <c r="F6" s="5" t="s">
        <v>120</v>
      </c>
      <c r="G6" s="12" t="s">
        <v>20</v>
      </c>
      <c r="H6" s="8">
        <v>0</v>
      </c>
      <c r="I6" s="8">
        <v>3</v>
      </c>
      <c r="K6" s="11"/>
      <c r="N6" s="5">
        <f>ROWS($2:6)</f>
        <v>5</v>
      </c>
      <c r="O6" s="5">
        <f>COUNTIF($G$2:$G6,O$1)</f>
        <v>0</v>
      </c>
      <c r="P6" s="5">
        <f>COUNTIF($G$2:$G6,P$1)</f>
        <v>1</v>
      </c>
      <c r="Q6" s="5">
        <f>COUNTIF($G$2:$G6,Q$1)</f>
        <v>4</v>
      </c>
      <c r="R6" s="5">
        <f>SUM(H$2:H6)</f>
        <v>4</v>
      </c>
      <c r="S6" s="5">
        <f>SUM(I$2:I6)</f>
        <v>14</v>
      </c>
      <c r="T6" s="5">
        <f t="shared" si="11"/>
        <v>1</v>
      </c>
      <c r="BG6" s="4">
        <f t="shared" si="0"/>
        <v>0</v>
      </c>
      <c r="BH6" s="4">
        <f t="shared" si="1"/>
        <v>0</v>
      </c>
      <c r="BI6" s="4">
        <f t="shared" si="2"/>
        <v>0</v>
      </c>
      <c r="BJ6" s="4">
        <f t="shared" si="3"/>
        <v>0</v>
      </c>
      <c r="BK6" s="4">
        <f t="shared" si="4"/>
        <v>1</v>
      </c>
      <c r="BL6" s="4">
        <f t="shared" si="5"/>
        <v>4</v>
      </c>
      <c r="BM6" s="4">
        <f t="shared" si="6"/>
        <v>0</v>
      </c>
      <c r="BN6" s="4">
        <f t="shared" si="7"/>
        <v>0</v>
      </c>
      <c r="BO6" s="4">
        <f t="shared" si="8"/>
        <v>1</v>
      </c>
      <c r="BP6" s="4">
        <f t="shared" si="9"/>
        <v>5</v>
      </c>
    </row>
    <row r="7" spans="1:130" x14ac:dyDescent="0.15">
      <c r="A7" s="52">
        <v>4</v>
      </c>
      <c r="B7" s="5">
        <f t="shared" si="12"/>
        <v>6</v>
      </c>
      <c r="C7" s="5" t="str">
        <f t="shared" si="13"/>
        <v>406</v>
      </c>
      <c r="D7" s="10">
        <v>9391</v>
      </c>
      <c r="E7" s="8" t="s">
        <v>22</v>
      </c>
      <c r="F7" s="5" t="s">
        <v>73</v>
      </c>
      <c r="G7" s="12" t="s">
        <v>20</v>
      </c>
      <c r="H7" s="8">
        <v>0</v>
      </c>
      <c r="I7" s="8">
        <v>1</v>
      </c>
      <c r="K7" s="11"/>
      <c r="N7" s="5">
        <f>ROWS($2:7)</f>
        <v>6</v>
      </c>
      <c r="O7" s="5">
        <f>COUNTIF($G$2:$G7,O$1)</f>
        <v>0</v>
      </c>
      <c r="P7" s="5">
        <f>COUNTIF($G$2:$G7,P$1)</f>
        <v>1</v>
      </c>
      <c r="Q7" s="5">
        <f>COUNTIF($G$2:$G7,Q$1)</f>
        <v>5</v>
      </c>
      <c r="R7" s="5">
        <f>SUM(H$2:H7)</f>
        <v>4</v>
      </c>
      <c r="S7" s="5">
        <f>SUM(I$2:I7)</f>
        <v>15</v>
      </c>
      <c r="T7" s="5">
        <f t="shared" si="11"/>
        <v>1</v>
      </c>
      <c r="BG7" s="4">
        <f t="shared" si="0"/>
        <v>0</v>
      </c>
      <c r="BH7" s="4">
        <f t="shared" si="1"/>
        <v>0</v>
      </c>
      <c r="BI7" s="4">
        <f t="shared" si="2"/>
        <v>0</v>
      </c>
      <c r="BJ7" s="4">
        <f t="shared" si="3"/>
        <v>0</v>
      </c>
      <c r="BK7" s="4">
        <f t="shared" si="4"/>
        <v>1</v>
      </c>
      <c r="BL7" s="4">
        <f t="shared" si="5"/>
        <v>5</v>
      </c>
      <c r="BM7" s="4">
        <f t="shared" si="6"/>
        <v>0</v>
      </c>
      <c r="BN7" s="4">
        <f t="shared" si="7"/>
        <v>0</v>
      </c>
      <c r="BO7" s="4">
        <f t="shared" si="8"/>
        <v>1</v>
      </c>
      <c r="BP7" s="4">
        <f t="shared" si="9"/>
        <v>6</v>
      </c>
    </row>
    <row r="8" spans="1:130" x14ac:dyDescent="0.15">
      <c r="A8" s="52">
        <v>4</v>
      </c>
      <c r="B8" s="5">
        <f t="shared" si="12"/>
        <v>7</v>
      </c>
      <c r="C8" s="5" t="str">
        <f t="shared" si="13"/>
        <v>407</v>
      </c>
      <c r="D8" s="10">
        <v>9401</v>
      </c>
      <c r="E8" s="8" t="s">
        <v>1</v>
      </c>
      <c r="F8" s="5" t="s">
        <v>95</v>
      </c>
      <c r="G8" s="12" t="s">
        <v>18</v>
      </c>
      <c r="H8" s="8">
        <v>6</v>
      </c>
      <c r="I8" s="8">
        <v>0</v>
      </c>
      <c r="K8" s="11"/>
      <c r="L8" s="7" t="s">
        <v>235</v>
      </c>
      <c r="N8" s="5">
        <f>ROWS($2:8)</f>
        <v>7</v>
      </c>
      <c r="O8" s="5">
        <f>COUNTIF($G$2:$G8,O$1)</f>
        <v>1</v>
      </c>
      <c r="P8" s="5">
        <f>COUNTIF($G$2:$G8,P$1)</f>
        <v>1</v>
      </c>
      <c r="Q8" s="5">
        <f>COUNTIF($G$2:$G8,Q$1)</f>
        <v>5</v>
      </c>
      <c r="R8" s="5">
        <f>SUM(H$2:H8)</f>
        <v>10</v>
      </c>
      <c r="S8" s="5">
        <f>SUM(I$2:I8)</f>
        <v>15</v>
      </c>
      <c r="T8" s="5">
        <f t="shared" si="11"/>
        <v>3</v>
      </c>
      <c r="BG8" s="4">
        <f t="shared" si="0"/>
        <v>1</v>
      </c>
      <c r="BH8" s="4">
        <f t="shared" si="1"/>
        <v>1</v>
      </c>
      <c r="BI8" s="4">
        <f t="shared" si="2"/>
        <v>0</v>
      </c>
      <c r="BJ8" s="4">
        <f t="shared" si="3"/>
        <v>0</v>
      </c>
      <c r="BK8" s="4">
        <f t="shared" si="4"/>
        <v>0</v>
      </c>
      <c r="BL8" s="4">
        <f t="shared" si="5"/>
        <v>0</v>
      </c>
      <c r="BM8" s="4">
        <f t="shared" si="6"/>
        <v>1</v>
      </c>
      <c r="BN8" s="4">
        <f t="shared" si="7"/>
        <v>1</v>
      </c>
      <c r="BO8" s="4">
        <f t="shared" si="8"/>
        <v>0</v>
      </c>
      <c r="BP8" s="4">
        <f t="shared" si="9"/>
        <v>0</v>
      </c>
    </row>
    <row r="9" spans="1:130" x14ac:dyDescent="0.15">
      <c r="A9" s="52">
        <v>4</v>
      </c>
      <c r="B9" s="5">
        <f t="shared" si="12"/>
        <v>8</v>
      </c>
      <c r="C9" s="5" t="str">
        <f t="shared" si="13"/>
        <v>408</v>
      </c>
      <c r="D9" s="10">
        <v>9413</v>
      </c>
      <c r="E9" s="8" t="s">
        <v>22</v>
      </c>
      <c r="F9" s="5" t="s">
        <v>129</v>
      </c>
      <c r="G9" s="12" t="s">
        <v>18</v>
      </c>
      <c r="H9" s="8">
        <v>2</v>
      </c>
      <c r="I9" s="8">
        <v>1</v>
      </c>
      <c r="K9" s="11"/>
      <c r="L9" s="7" t="s">
        <v>236</v>
      </c>
      <c r="N9" s="5">
        <f>ROWS($2:9)</f>
        <v>8</v>
      </c>
      <c r="O9" s="5">
        <f>COUNTIF($G$2:$G9,O$1)</f>
        <v>2</v>
      </c>
      <c r="P9" s="5">
        <f>COUNTIF($G$2:$G9,P$1)</f>
        <v>1</v>
      </c>
      <c r="Q9" s="5">
        <f>COUNTIF($G$2:$G9,Q$1)</f>
        <v>5</v>
      </c>
      <c r="R9" s="5">
        <f>SUM(H$2:H9)</f>
        <v>12</v>
      </c>
      <c r="S9" s="5">
        <f>SUM(I$2:I9)</f>
        <v>16</v>
      </c>
      <c r="T9" s="5">
        <f t="shared" si="11"/>
        <v>5</v>
      </c>
      <c r="BG9" s="4">
        <f t="shared" si="0"/>
        <v>1</v>
      </c>
      <c r="BH9" s="4">
        <f t="shared" si="1"/>
        <v>2</v>
      </c>
      <c r="BI9" s="4">
        <f t="shared" si="2"/>
        <v>0</v>
      </c>
      <c r="BJ9" s="4">
        <f t="shared" si="3"/>
        <v>0</v>
      </c>
      <c r="BK9" s="4">
        <f t="shared" si="4"/>
        <v>0</v>
      </c>
      <c r="BL9" s="4">
        <f t="shared" si="5"/>
        <v>0</v>
      </c>
      <c r="BM9" s="4">
        <f t="shared" si="6"/>
        <v>1</v>
      </c>
      <c r="BN9" s="4">
        <f t="shared" si="7"/>
        <v>2</v>
      </c>
      <c r="BO9" s="4">
        <f t="shared" si="8"/>
        <v>0</v>
      </c>
      <c r="BP9" s="4">
        <f t="shared" si="9"/>
        <v>0</v>
      </c>
    </row>
    <row r="10" spans="1:130" x14ac:dyDescent="0.15">
      <c r="A10" s="52">
        <v>4</v>
      </c>
      <c r="B10" s="5">
        <f t="shared" si="12"/>
        <v>9</v>
      </c>
      <c r="C10" s="5" t="str">
        <f t="shared" si="13"/>
        <v>409</v>
      </c>
      <c r="D10" s="10">
        <v>9415</v>
      </c>
      <c r="E10" s="8" t="s">
        <v>1</v>
      </c>
      <c r="F10" s="5" t="s">
        <v>158</v>
      </c>
      <c r="G10" s="12" t="s">
        <v>18</v>
      </c>
      <c r="H10" s="8">
        <v>2</v>
      </c>
      <c r="I10" s="8">
        <v>0</v>
      </c>
      <c r="K10" s="11"/>
      <c r="L10" s="7" t="s">
        <v>355</v>
      </c>
      <c r="N10" s="5">
        <f>ROWS($2:10)</f>
        <v>9</v>
      </c>
      <c r="O10" s="5">
        <f>COUNTIF($G$2:$G10,O$1)</f>
        <v>3</v>
      </c>
      <c r="P10" s="5">
        <f>COUNTIF($G$2:$G10,P$1)</f>
        <v>1</v>
      </c>
      <c r="Q10" s="5">
        <f>COUNTIF($G$2:$G10,Q$1)</f>
        <v>5</v>
      </c>
      <c r="R10" s="5">
        <f>SUM(H$2:H10)</f>
        <v>14</v>
      </c>
      <c r="S10" s="5">
        <f>SUM(I$2:I10)</f>
        <v>16</v>
      </c>
      <c r="T10" s="5">
        <f t="shared" si="11"/>
        <v>7</v>
      </c>
      <c r="BG10" s="4">
        <f t="shared" si="0"/>
        <v>1</v>
      </c>
      <c r="BH10" s="4">
        <f t="shared" si="1"/>
        <v>3</v>
      </c>
      <c r="BI10" s="4">
        <f t="shared" si="2"/>
        <v>0</v>
      </c>
      <c r="BJ10" s="4">
        <f t="shared" si="3"/>
        <v>0</v>
      </c>
      <c r="BK10" s="4">
        <f t="shared" si="4"/>
        <v>0</v>
      </c>
      <c r="BL10" s="4">
        <f t="shared" si="5"/>
        <v>0</v>
      </c>
      <c r="BM10" s="4">
        <f t="shared" si="6"/>
        <v>1</v>
      </c>
      <c r="BN10" s="4">
        <f t="shared" si="7"/>
        <v>3</v>
      </c>
      <c r="BO10" s="4">
        <f t="shared" si="8"/>
        <v>0</v>
      </c>
      <c r="BP10" s="4">
        <f t="shared" si="9"/>
        <v>0</v>
      </c>
    </row>
    <row r="11" spans="1:130" x14ac:dyDescent="0.15">
      <c r="A11" s="52">
        <v>4</v>
      </c>
      <c r="B11" s="5">
        <f t="shared" si="12"/>
        <v>10</v>
      </c>
      <c r="C11" s="5" t="str">
        <f t="shared" si="13"/>
        <v>410</v>
      </c>
      <c r="D11" s="10">
        <v>9429</v>
      </c>
      <c r="E11" s="8" t="s">
        <v>22</v>
      </c>
      <c r="F11" s="5" t="s">
        <v>167</v>
      </c>
      <c r="G11" s="12" t="s">
        <v>114</v>
      </c>
      <c r="H11" s="8">
        <v>3</v>
      </c>
      <c r="I11" s="8">
        <v>5</v>
      </c>
      <c r="K11" s="11"/>
      <c r="L11" s="7" t="s">
        <v>356</v>
      </c>
      <c r="N11" s="5">
        <f>ROWS($2:11)</f>
        <v>10</v>
      </c>
      <c r="O11" s="5">
        <f>COUNTIF($G$2:$G11,O$1)</f>
        <v>3</v>
      </c>
      <c r="P11" s="5">
        <f>COUNTIF($G$2:$G11,P$1)</f>
        <v>1</v>
      </c>
      <c r="Q11" s="5">
        <f>COUNTIF($G$2:$G11,Q$1)</f>
        <v>6</v>
      </c>
      <c r="R11" s="5">
        <f>SUM(H$2:H11)</f>
        <v>17</v>
      </c>
      <c r="S11" s="5">
        <f>SUM(I$2:I11)</f>
        <v>21</v>
      </c>
      <c r="T11" s="5">
        <f t="shared" si="11"/>
        <v>7</v>
      </c>
      <c r="BG11" s="4">
        <f t="shared" si="0"/>
        <v>0</v>
      </c>
      <c r="BH11" s="4">
        <f t="shared" si="1"/>
        <v>0</v>
      </c>
      <c r="BI11" s="4">
        <f t="shared" si="2"/>
        <v>0</v>
      </c>
      <c r="BJ11" s="4">
        <f t="shared" si="3"/>
        <v>0</v>
      </c>
      <c r="BK11" s="4">
        <f t="shared" si="4"/>
        <v>1</v>
      </c>
      <c r="BL11" s="4">
        <f t="shared" si="5"/>
        <v>1</v>
      </c>
      <c r="BM11" s="4">
        <f t="shared" si="6"/>
        <v>0</v>
      </c>
      <c r="BN11" s="4">
        <f t="shared" si="7"/>
        <v>0</v>
      </c>
      <c r="BO11" s="4">
        <f t="shared" si="8"/>
        <v>1</v>
      </c>
      <c r="BP11" s="4">
        <f t="shared" si="9"/>
        <v>1</v>
      </c>
    </row>
    <row r="12" spans="1:130" x14ac:dyDescent="0.15">
      <c r="A12" s="52">
        <v>4</v>
      </c>
      <c r="B12" s="5">
        <f t="shared" si="12"/>
        <v>11</v>
      </c>
      <c r="C12" s="5" t="str">
        <f t="shared" si="13"/>
        <v>411</v>
      </c>
      <c r="D12" s="10">
        <v>9443</v>
      </c>
      <c r="E12" s="8" t="s">
        <v>1</v>
      </c>
      <c r="F12" s="5" t="s">
        <v>169</v>
      </c>
      <c r="G12" s="12" t="s">
        <v>18</v>
      </c>
      <c r="H12" s="8">
        <v>3</v>
      </c>
      <c r="I12" s="8">
        <v>0</v>
      </c>
      <c r="K12" s="11"/>
      <c r="L12" s="7" t="s">
        <v>237</v>
      </c>
      <c r="N12" s="5">
        <f>ROWS($2:12)</f>
        <v>11</v>
      </c>
      <c r="O12" s="5">
        <f>COUNTIF($G$2:$G12,O$1)</f>
        <v>4</v>
      </c>
      <c r="P12" s="5">
        <f>COUNTIF($G$2:$G12,P$1)</f>
        <v>1</v>
      </c>
      <c r="Q12" s="5">
        <f>COUNTIF($G$2:$G12,Q$1)</f>
        <v>6</v>
      </c>
      <c r="R12" s="5">
        <f>SUM(H$2:H12)</f>
        <v>20</v>
      </c>
      <c r="S12" s="5">
        <f>SUM(I$2:I12)</f>
        <v>21</v>
      </c>
      <c r="T12" s="5">
        <f t="shared" si="11"/>
        <v>9</v>
      </c>
      <c r="BG12" s="4">
        <f t="shared" si="0"/>
        <v>1</v>
      </c>
      <c r="BH12" s="4">
        <f t="shared" si="1"/>
        <v>1</v>
      </c>
      <c r="BI12" s="4">
        <f t="shared" si="2"/>
        <v>0</v>
      </c>
      <c r="BJ12" s="4">
        <f t="shared" si="3"/>
        <v>0</v>
      </c>
      <c r="BK12" s="4">
        <f t="shared" si="4"/>
        <v>0</v>
      </c>
      <c r="BL12" s="4">
        <f t="shared" si="5"/>
        <v>0</v>
      </c>
      <c r="BM12" s="4">
        <f t="shared" si="6"/>
        <v>1</v>
      </c>
      <c r="BN12" s="4">
        <f t="shared" si="7"/>
        <v>1</v>
      </c>
      <c r="BO12" s="4">
        <f t="shared" si="8"/>
        <v>0</v>
      </c>
      <c r="BP12" s="4">
        <f t="shared" si="9"/>
        <v>0</v>
      </c>
    </row>
    <row r="13" spans="1:130" x14ac:dyDescent="0.15">
      <c r="A13" s="52">
        <v>4</v>
      </c>
      <c r="B13" s="5">
        <f t="shared" si="12"/>
        <v>12</v>
      </c>
      <c r="C13" s="5" t="str">
        <f t="shared" si="13"/>
        <v>412</v>
      </c>
      <c r="D13" s="10">
        <v>9450</v>
      </c>
      <c r="E13" s="8" t="s">
        <v>1</v>
      </c>
      <c r="F13" s="5" t="s">
        <v>156</v>
      </c>
      <c r="G13" s="12" t="s">
        <v>19</v>
      </c>
      <c r="H13" s="8">
        <v>2</v>
      </c>
      <c r="I13" s="8">
        <v>2</v>
      </c>
      <c r="K13" s="11"/>
      <c r="L13" s="7" t="s">
        <v>238</v>
      </c>
      <c r="N13" s="5">
        <f>ROWS($2:13)</f>
        <v>12</v>
      </c>
      <c r="O13" s="5">
        <f>COUNTIF($G$2:$G13,O$1)</f>
        <v>4</v>
      </c>
      <c r="P13" s="5">
        <f>COUNTIF($G$2:$G13,P$1)</f>
        <v>2</v>
      </c>
      <c r="Q13" s="5">
        <f>COUNTIF($G$2:$G13,Q$1)</f>
        <v>6</v>
      </c>
      <c r="R13" s="5">
        <f>SUM(H$2:H13)</f>
        <v>22</v>
      </c>
      <c r="S13" s="5">
        <f>SUM(I$2:I13)</f>
        <v>23</v>
      </c>
      <c r="T13" s="5">
        <f t="shared" si="11"/>
        <v>10</v>
      </c>
      <c r="BG13" s="4">
        <f t="shared" si="0"/>
        <v>0</v>
      </c>
      <c r="BH13" s="4">
        <f t="shared" si="1"/>
        <v>0</v>
      </c>
      <c r="BI13" s="4">
        <f t="shared" si="2"/>
        <v>1</v>
      </c>
      <c r="BJ13" s="4">
        <f t="shared" si="3"/>
        <v>1</v>
      </c>
      <c r="BK13" s="4">
        <f t="shared" si="4"/>
        <v>0</v>
      </c>
      <c r="BL13" s="4">
        <f t="shared" si="5"/>
        <v>0</v>
      </c>
      <c r="BM13" s="4">
        <f t="shared" si="6"/>
        <v>1</v>
      </c>
      <c r="BN13" s="4">
        <f t="shared" si="7"/>
        <v>2</v>
      </c>
      <c r="BO13" s="4">
        <f t="shared" si="8"/>
        <v>1</v>
      </c>
      <c r="BP13" s="4">
        <f t="shared" si="9"/>
        <v>1</v>
      </c>
    </row>
    <row r="14" spans="1:130" x14ac:dyDescent="0.15">
      <c r="A14" s="52">
        <v>4</v>
      </c>
      <c r="B14" s="5">
        <f t="shared" si="12"/>
        <v>13</v>
      </c>
      <c r="C14" s="5" t="str">
        <f t="shared" si="13"/>
        <v>413</v>
      </c>
      <c r="D14" s="10">
        <v>9457</v>
      </c>
      <c r="E14" s="8" t="s">
        <v>22</v>
      </c>
      <c r="F14" s="5" t="s">
        <v>72</v>
      </c>
      <c r="G14" s="12" t="s">
        <v>20</v>
      </c>
      <c r="H14" s="8">
        <v>1</v>
      </c>
      <c r="I14" s="8">
        <v>5</v>
      </c>
      <c r="K14" s="11"/>
      <c r="L14" s="7" t="s">
        <v>239</v>
      </c>
      <c r="N14" s="5">
        <f>ROWS($2:14)</f>
        <v>13</v>
      </c>
      <c r="O14" s="5">
        <f>COUNTIF($G$2:$G14,O$1)</f>
        <v>4</v>
      </c>
      <c r="P14" s="5">
        <f>COUNTIF($G$2:$G14,P$1)</f>
        <v>2</v>
      </c>
      <c r="Q14" s="5">
        <f>COUNTIF($G$2:$G14,Q$1)</f>
        <v>7</v>
      </c>
      <c r="R14" s="5">
        <f>SUM(H$2:H14)</f>
        <v>23</v>
      </c>
      <c r="S14" s="5">
        <f>SUM(I$2:I14)</f>
        <v>28</v>
      </c>
      <c r="T14" s="5">
        <f t="shared" si="11"/>
        <v>10</v>
      </c>
      <c r="BG14" s="4">
        <f t="shared" si="0"/>
        <v>0</v>
      </c>
      <c r="BH14" s="4">
        <f t="shared" si="1"/>
        <v>0</v>
      </c>
      <c r="BI14" s="4">
        <f t="shared" si="2"/>
        <v>0</v>
      </c>
      <c r="BJ14" s="4">
        <f t="shared" si="3"/>
        <v>0</v>
      </c>
      <c r="BK14" s="4">
        <f t="shared" si="4"/>
        <v>1</v>
      </c>
      <c r="BL14" s="4">
        <f t="shared" si="5"/>
        <v>1</v>
      </c>
      <c r="BM14" s="4">
        <f t="shared" si="6"/>
        <v>0</v>
      </c>
      <c r="BN14" s="4">
        <f t="shared" si="7"/>
        <v>0</v>
      </c>
      <c r="BO14" s="4">
        <f t="shared" si="8"/>
        <v>1</v>
      </c>
      <c r="BP14" s="4">
        <f t="shared" si="9"/>
        <v>2</v>
      </c>
    </row>
    <row r="15" spans="1:130" x14ac:dyDescent="0.15">
      <c r="A15" s="52">
        <v>4</v>
      </c>
      <c r="B15" s="5">
        <f t="shared" si="12"/>
        <v>14</v>
      </c>
      <c r="C15" s="5" t="str">
        <f t="shared" si="13"/>
        <v>414</v>
      </c>
      <c r="D15" s="10">
        <v>9464</v>
      </c>
      <c r="E15" s="8" t="s">
        <v>1</v>
      </c>
      <c r="F15" s="5" t="s">
        <v>159</v>
      </c>
      <c r="G15" s="12" t="s">
        <v>19</v>
      </c>
      <c r="H15" s="8">
        <v>2</v>
      </c>
      <c r="I15" s="8">
        <v>2</v>
      </c>
      <c r="K15" s="11"/>
      <c r="L15" s="7" t="s">
        <v>240</v>
      </c>
      <c r="N15" s="5">
        <f>ROWS($2:15)</f>
        <v>14</v>
      </c>
      <c r="O15" s="5">
        <f>COUNTIF($G$2:$G15,O$1)</f>
        <v>4</v>
      </c>
      <c r="P15" s="5">
        <f>COUNTIF($G$2:$G15,P$1)</f>
        <v>3</v>
      </c>
      <c r="Q15" s="5">
        <f>COUNTIF($G$2:$G15,Q$1)</f>
        <v>7</v>
      </c>
      <c r="R15" s="5">
        <f>SUM(H$2:H15)</f>
        <v>25</v>
      </c>
      <c r="S15" s="5">
        <f>SUM(I$2:I15)</f>
        <v>30</v>
      </c>
      <c r="T15" s="5">
        <f t="shared" si="11"/>
        <v>11</v>
      </c>
      <c r="BG15" s="4">
        <f t="shared" si="0"/>
        <v>0</v>
      </c>
      <c r="BH15" s="4">
        <f t="shared" si="1"/>
        <v>0</v>
      </c>
      <c r="BI15" s="4">
        <f t="shared" si="2"/>
        <v>1</v>
      </c>
      <c r="BJ15" s="4">
        <f t="shared" si="3"/>
        <v>1</v>
      </c>
      <c r="BK15" s="4">
        <f t="shared" si="4"/>
        <v>0</v>
      </c>
      <c r="BL15" s="4">
        <f t="shared" si="5"/>
        <v>0</v>
      </c>
      <c r="BM15" s="4">
        <f t="shared" si="6"/>
        <v>1</v>
      </c>
      <c r="BN15" s="4">
        <f t="shared" si="7"/>
        <v>1</v>
      </c>
      <c r="BO15" s="4">
        <f t="shared" si="8"/>
        <v>1</v>
      </c>
      <c r="BP15" s="4">
        <f t="shared" si="9"/>
        <v>3</v>
      </c>
    </row>
    <row r="16" spans="1:130" x14ac:dyDescent="0.15">
      <c r="A16" s="52">
        <v>4</v>
      </c>
      <c r="B16" s="5">
        <f t="shared" si="12"/>
        <v>15</v>
      </c>
      <c r="C16" s="5" t="str">
        <f t="shared" si="13"/>
        <v>415</v>
      </c>
      <c r="D16" s="10">
        <v>9471</v>
      </c>
      <c r="E16" s="8" t="s">
        <v>22</v>
      </c>
      <c r="F16" s="5" t="s">
        <v>163</v>
      </c>
      <c r="G16" s="12" t="s">
        <v>18</v>
      </c>
      <c r="H16" s="8">
        <v>5</v>
      </c>
      <c r="I16" s="8">
        <v>3</v>
      </c>
      <c r="K16" s="11"/>
      <c r="L16" s="7" t="s">
        <v>243</v>
      </c>
      <c r="N16" s="5">
        <f>ROWS($2:16)</f>
        <v>15</v>
      </c>
      <c r="O16" s="5">
        <f>COUNTIF($G$2:$G16,O$1)</f>
        <v>5</v>
      </c>
      <c r="P16" s="5">
        <f>COUNTIF($G$2:$G16,P$1)</f>
        <v>3</v>
      </c>
      <c r="Q16" s="5">
        <f>COUNTIF($G$2:$G16,Q$1)</f>
        <v>7</v>
      </c>
      <c r="R16" s="5">
        <f>SUM(H$2:H16)</f>
        <v>30</v>
      </c>
      <c r="S16" s="5">
        <f>SUM(I$2:I16)</f>
        <v>33</v>
      </c>
      <c r="T16" s="5">
        <f t="shared" si="11"/>
        <v>13</v>
      </c>
      <c r="BG16" s="4">
        <f t="shared" si="0"/>
        <v>1</v>
      </c>
      <c r="BH16" s="4">
        <f t="shared" si="1"/>
        <v>1</v>
      </c>
      <c r="BI16" s="4">
        <f t="shared" si="2"/>
        <v>0</v>
      </c>
      <c r="BJ16" s="4">
        <f t="shared" si="3"/>
        <v>0</v>
      </c>
      <c r="BK16" s="4">
        <f t="shared" si="4"/>
        <v>0</v>
      </c>
      <c r="BL16" s="4">
        <f t="shared" si="5"/>
        <v>0</v>
      </c>
      <c r="BM16" s="4">
        <f t="shared" si="6"/>
        <v>1</v>
      </c>
      <c r="BN16" s="4">
        <f t="shared" si="7"/>
        <v>2</v>
      </c>
      <c r="BO16" s="4">
        <f t="shared" si="8"/>
        <v>0</v>
      </c>
      <c r="BP16" s="4">
        <f t="shared" si="9"/>
        <v>0</v>
      </c>
    </row>
    <row r="17" spans="1:68" x14ac:dyDescent="0.15">
      <c r="A17" s="52">
        <v>4</v>
      </c>
      <c r="B17" s="5">
        <f t="shared" si="12"/>
        <v>16</v>
      </c>
      <c r="C17" s="5" t="str">
        <f t="shared" si="13"/>
        <v>416</v>
      </c>
      <c r="D17" s="10">
        <v>9478</v>
      </c>
      <c r="E17" s="8" t="s">
        <v>1</v>
      </c>
      <c r="F17" s="5" t="s">
        <v>28</v>
      </c>
      <c r="G17" s="12" t="s">
        <v>19</v>
      </c>
      <c r="H17" s="8">
        <v>1</v>
      </c>
      <c r="I17" s="8">
        <v>1</v>
      </c>
      <c r="K17" s="11"/>
      <c r="L17" s="7" t="s">
        <v>241</v>
      </c>
      <c r="N17" s="5">
        <f>ROWS($2:17)</f>
        <v>16</v>
      </c>
      <c r="O17" s="5">
        <f>COUNTIF($G$2:$G19,O$1)</f>
        <v>5</v>
      </c>
      <c r="P17" s="5">
        <f>COUNTIF($G$2:$G19,P$1)</f>
        <v>4</v>
      </c>
      <c r="Q17" s="5">
        <f>COUNTIF($G$2:$G19,Q$1)</f>
        <v>9</v>
      </c>
      <c r="R17" s="5">
        <f>SUM(H$2:H17)</f>
        <v>31</v>
      </c>
      <c r="S17" s="5">
        <f>SUM(I$2:I17)</f>
        <v>34</v>
      </c>
      <c r="T17" s="5">
        <f t="shared" si="11"/>
        <v>14</v>
      </c>
      <c r="BG17" s="4">
        <f t="shared" ref="BG17:BG29" si="14">IF(G19="W",1,0)</f>
        <v>0</v>
      </c>
      <c r="BH17" s="4">
        <f t="shared" ref="BH17:BH29" si="15">IF(G19="W",BH16+1,0)</f>
        <v>0</v>
      </c>
      <c r="BI17" s="4">
        <f t="shared" ref="BI17:BI29" si="16">IF(G19="D",1,0)</f>
        <v>0</v>
      </c>
      <c r="BJ17" s="4">
        <f t="shared" ref="BJ17:BJ29" si="17">IF(G19="D",BJ16+1,0)</f>
        <v>0</v>
      </c>
      <c r="BK17" s="4">
        <f t="shared" ref="BK17:BK29" si="18">IF(G19="L",1,0)</f>
        <v>1</v>
      </c>
      <c r="BL17" s="4">
        <f t="shared" ref="BL17:BL29" si="19">IF(G19="L",BL16+1,0)</f>
        <v>1</v>
      </c>
      <c r="BM17" s="4">
        <f t="shared" ref="BM17:BM29" si="20">IF(OR(G19="W",G19="D"),1,0)</f>
        <v>0</v>
      </c>
      <c r="BN17" s="4">
        <f t="shared" ref="BN17:BN29" si="21">IF(OR(G19="W",G19="D"),BN16+1,0)</f>
        <v>0</v>
      </c>
      <c r="BO17" s="4">
        <f t="shared" ref="BO17:BO29" si="22">IF(OR(G19="L",G19="D"),1,0)</f>
        <v>1</v>
      </c>
      <c r="BP17" s="4">
        <f t="shared" ref="BP17:BP29" si="23">IF(OR(G19="L",G19="D"),BP16+1,0)</f>
        <v>1</v>
      </c>
    </row>
    <row r="18" spans="1:68" x14ac:dyDescent="0.15">
      <c r="A18" s="52">
        <v>4</v>
      </c>
      <c r="B18" s="5">
        <f t="shared" si="12"/>
        <v>17</v>
      </c>
      <c r="C18" s="5" t="str">
        <f t="shared" si="13"/>
        <v>417</v>
      </c>
      <c r="D18" s="10">
        <v>9485</v>
      </c>
      <c r="E18" s="8" t="s">
        <v>22</v>
      </c>
      <c r="F18" s="5" t="s">
        <v>3</v>
      </c>
      <c r="G18" s="12" t="s">
        <v>20</v>
      </c>
      <c r="H18" s="8">
        <v>1</v>
      </c>
      <c r="I18" s="8">
        <v>2</v>
      </c>
      <c r="K18" s="11"/>
      <c r="L18" s="7" t="s">
        <v>242</v>
      </c>
      <c r="N18" s="5">
        <f>ROWS($2:18)</f>
        <v>17</v>
      </c>
      <c r="O18" s="5">
        <f>COUNTIF($G$2:$G20,O$1)</f>
        <v>6</v>
      </c>
      <c r="P18" s="5">
        <f>COUNTIF($G$2:$G20,P$1)</f>
        <v>4</v>
      </c>
      <c r="Q18" s="5">
        <f>COUNTIF($G$2:$G20,Q$1)</f>
        <v>9</v>
      </c>
      <c r="R18" s="5">
        <f>SUM(H$2:H18)</f>
        <v>32</v>
      </c>
      <c r="S18" s="5">
        <f>SUM(I$2:I18)</f>
        <v>36</v>
      </c>
      <c r="T18" s="5">
        <f t="shared" si="11"/>
        <v>16</v>
      </c>
      <c r="BG18" s="4">
        <f t="shared" si="14"/>
        <v>1</v>
      </c>
      <c r="BH18" s="4">
        <f t="shared" si="15"/>
        <v>1</v>
      </c>
      <c r="BI18" s="4">
        <f t="shared" si="16"/>
        <v>0</v>
      </c>
      <c r="BJ18" s="4">
        <f t="shared" si="17"/>
        <v>0</v>
      </c>
      <c r="BK18" s="4">
        <f t="shared" si="18"/>
        <v>0</v>
      </c>
      <c r="BL18" s="4">
        <f t="shared" si="19"/>
        <v>0</v>
      </c>
      <c r="BM18" s="4">
        <f t="shared" si="20"/>
        <v>1</v>
      </c>
      <c r="BN18" s="4">
        <f t="shared" si="21"/>
        <v>1</v>
      </c>
      <c r="BO18" s="4">
        <f t="shared" si="22"/>
        <v>0</v>
      </c>
      <c r="BP18" s="4">
        <f t="shared" si="23"/>
        <v>0</v>
      </c>
    </row>
    <row r="19" spans="1:68" x14ac:dyDescent="0.15">
      <c r="A19" s="52">
        <v>4</v>
      </c>
      <c r="B19" s="5">
        <f t="shared" si="12"/>
        <v>18</v>
      </c>
      <c r="C19" s="5" t="str">
        <f t="shared" si="13"/>
        <v>418</v>
      </c>
      <c r="D19" s="10">
        <v>9491</v>
      </c>
      <c r="E19" s="8" t="s">
        <v>22</v>
      </c>
      <c r="F19" s="5" t="s">
        <v>132</v>
      </c>
      <c r="G19" s="12" t="s">
        <v>20</v>
      </c>
      <c r="H19" s="8">
        <v>0</v>
      </c>
      <c r="I19" s="8">
        <v>2</v>
      </c>
      <c r="K19" s="11"/>
      <c r="N19" s="5">
        <f>ROWS($2:19)</f>
        <v>18</v>
      </c>
      <c r="O19" s="5">
        <f>COUNTIF($G$2:$G21,O$1)</f>
        <v>6</v>
      </c>
      <c r="P19" s="5">
        <f>COUNTIF($G$2:$G21,P$1)</f>
        <v>4</v>
      </c>
      <c r="Q19" s="5">
        <f>COUNTIF($G$2:$G21,Q$1)</f>
        <v>10</v>
      </c>
      <c r="R19" s="5">
        <f>SUM(H$2:H19)</f>
        <v>32</v>
      </c>
      <c r="S19" s="5">
        <f>SUM(I$2:I19)</f>
        <v>38</v>
      </c>
      <c r="T19" s="5">
        <f t="shared" si="11"/>
        <v>16</v>
      </c>
      <c r="BG19" s="4">
        <f t="shared" si="14"/>
        <v>0</v>
      </c>
      <c r="BH19" s="4">
        <f t="shared" si="15"/>
        <v>0</v>
      </c>
      <c r="BI19" s="4">
        <f t="shared" si="16"/>
        <v>0</v>
      </c>
      <c r="BJ19" s="4">
        <f t="shared" si="17"/>
        <v>0</v>
      </c>
      <c r="BK19" s="4">
        <f t="shared" si="18"/>
        <v>1</v>
      </c>
      <c r="BL19" s="4">
        <f t="shared" si="19"/>
        <v>1</v>
      </c>
      <c r="BM19" s="4">
        <f t="shared" si="20"/>
        <v>0</v>
      </c>
      <c r="BN19" s="4">
        <f t="shared" si="21"/>
        <v>0</v>
      </c>
      <c r="BO19" s="4">
        <f t="shared" si="22"/>
        <v>1</v>
      </c>
      <c r="BP19" s="4">
        <f t="shared" si="23"/>
        <v>1</v>
      </c>
    </row>
    <row r="20" spans="1:68" x14ac:dyDescent="0.15">
      <c r="A20" s="52">
        <v>4</v>
      </c>
      <c r="B20" s="5">
        <f t="shared" si="12"/>
        <v>19</v>
      </c>
      <c r="C20" s="5" t="str">
        <f t="shared" si="13"/>
        <v>419</v>
      </c>
      <c r="D20" s="10">
        <v>9492</v>
      </c>
      <c r="E20" s="8" t="s">
        <v>1</v>
      </c>
      <c r="F20" s="5" t="s">
        <v>44</v>
      </c>
      <c r="G20" s="12" t="s">
        <v>18</v>
      </c>
      <c r="H20" s="8">
        <v>2</v>
      </c>
      <c r="I20" s="8">
        <v>1</v>
      </c>
      <c r="K20" s="11"/>
      <c r="L20" s="7" t="s">
        <v>244</v>
      </c>
      <c r="N20" s="5">
        <f>ROWS($2:20)</f>
        <v>19</v>
      </c>
      <c r="O20" s="5">
        <f>COUNTIF($G$2:$G22,O$1)</f>
        <v>6</v>
      </c>
      <c r="P20" s="5">
        <f>COUNTIF($G$2:$G22,P$1)</f>
        <v>4</v>
      </c>
      <c r="Q20" s="5">
        <f>COUNTIF($G$2:$G22,Q$1)</f>
        <v>11</v>
      </c>
      <c r="R20" s="5">
        <f>SUM(H$2:H20)</f>
        <v>34</v>
      </c>
      <c r="S20" s="5">
        <f>SUM(I$2:I20)</f>
        <v>39</v>
      </c>
      <c r="T20" s="5">
        <f t="shared" si="11"/>
        <v>16</v>
      </c>
      <c r="BG20" s="4">
        <f t="shared" si="14"/>
        <v>0</v>
      </c>
      <c r="BH20" s="4">
        <f t="shared" si="15"/>
        <v>0</v>
      </c>
      <c r="BI20" s="4">
        <f t="shared" si="16"/>
        <v>0</v>
      </c>
      <c r="BJ20" s="4">
        <f t="shared" si="17"/>
        <v>0</v>
      </c>
      <c r="BK20" s="4">
        <f t="shared" si="18"/>
        <v>1</v>
      </c>
      <c r="BL20" s="4">
        <f t="shared" si="19"/>
        <v>2</v>
      </c>
      <c r="BM20" s="4">
        <f t="shared" si="20"/>
        <v>0</v>
      </c>
      <c r="BN20" s="4">
        <f t="shared" si="21"/>
        <v>0</v>
      </c>
      <c r="BO20" s="4">
        <f t="shared" si="22"/>
        <v>1</v>
      </c>
      <c r="BP20" s="4">
        <f t="shared" si="23"/>
        <v>2</v>
      </c>
    </row>
    <row r="21" spans="1:68" x14ac:dyDescent="0.15">
      <c r="A21" s="52">
        <v>4</v>
      </c>
      <c r="B21" s="5">
        <f t="shared" si="12"/>
        <v>20</v>
      </c>
      <c r="C21" s="5" t="str">
        <f t="shared" si="13"/>
        <v>420</v>
      </c>
      <c r="D21" s="10">
        <v>9498</v>
      </c>
      <c r="E21" s="8" t="s">
        <v>22</v>
      </c>
      <c r="F21" s="5" t="s">
        <v>45</v>
      </c>
      <c r="G21" s="12" t="s">
        <v>20</v>
      </c>
      <c r="H21" s="8">
        <v>1</v>
      </c>
      <c r="I21" s="8">
        <v>3</v>
      </c>
      <c r="K21" s="11"/>
      <c r="L21" s="7" t="s">
        <v>241</v>
      </c>
      <c r="N21" s="5">
        <f>ROWS($2:21)</f>
        <v>20</v>
      </c>
      <c r="O21" s="5">
        <f>COUNTIF($G$2:$G23,O$1)</f>
        <v>6</v>
      </c>
      <c r="P21" s="5">
        <f>COUNTIF($G$2:$G23,P$1)</f>
        <v>5</v>
      </c>
      <c r="Q21" s="5">
        <f>COUNTIF($G$2:$G23,Q$1)</f>
        <v>11</v>
      </c>
      <c r="R21" s="5">
        <f>SUM(H$2:H21)</f>
        <v>35</v>
      </c>
      <c r="S21" s="5">
        <f>SUM(I$2:I21)</f>
        <v>42</v>
      </c>
      <c r="T21" s="5">
        <f t="shared" si="11"/>
        <v>17</v>
      </c>
      <c r="BG21" s="4">
        <f t="shared" si="14"/>
        <v>0</v>
      </c>
      <c r="BH21" s="4">
        <f t="shared" si="15"/>
        <v>0</v>
      </c>
      <c r="BI21" s="4">
        <f t="shared" si="16"/>
        <v>1</v>
      </c>
      <c r="BJ21" s="4">
        <f t="shared" si="17"/>
        <v>1</v>
      </c>
      <c r="BK21" s="4">
        <f t="shared" si="18"/>
        <v>0</v>
      </c>
      <c r="BL21" s="4">
        <f t="shared" si="19"/>
        <v>0</v>
      </c>
      <c r="BM21" s="4">
        <f t="shared" si="20"/>
        <v>1</v>
      </c>
      <c r="BN21" s="4">
        <f t="shared" si="21"/>
        <v>1</v>
      </c>
      <c r="BO21" s="4">
        <f t="shared" si="22"/>
        <v>1</v>
      </c>
      <c r="BP21" s="4">
        <f t="shared" si="23"/>
        <v>3</v>
      </c>
    </row>
    <row r="22" spans="1:68" x14ac:dyDescent="0.15">
      <c r="A22" s="52">
        <v>4</v>
      </c>
      <c r="B22" s="5">
        <f t="shared" si="12"/>
        <v>21</v>
      </c>
      <c r="C22" s="5" t="str">
        <f t="shared" si="13"/>
        <v>421</v>
      </c>
      <c r="D22" s="10">
        <v>9499</v>
      </c>
      <c r="E22" s="8" t="s">
        <v>1</v>
      </c>
      <c r="F22" s="5" t="s">
        <v>160</v>
      </c>
      <c r="G22" s="12" t="s">
        <v>20</v>
      </c>
      <c r="H22" s="8">
        <v>2</v>
      </c>
      <c r="I22" s="8">
        <v>4</v>
      </c>
      <c r="K22" s="11"/>
      <c r="L22" s="7" t="s">
        <v>245</v>
      </c>
      <c r="N22" s="5">
        <f>ROWS($2:22)</f>
        <v>21</v>
      </c>
      <c r="O22" s="5">
        <f>COUNTIF($G$2:$G24,O$1)</f>
        <v>6</v>
      </c>
      <c r="P22" s="5">
        <f>COUNTIF($G$2:$G24,P$1)</f>
        <v>6</v>
      </c>
      <c r="Q22" s="5">
        <f>COUNTIF($G$2:$G24,Q$1)</f>
        <v>11</v>
      </c>
      <c r="R22" s="5">
        <f>SUM(H$2:H22)</f>
        <v>37</v>
      </c>
      <c r="S22" s="5">
        <f>SUM(I$2:I22)</f>
        <v>46</v>
      </c>
      <c r="T22" s="5">
        <f t="shared" si="11"/>
        <v>18</v>
      </c>
      <c r="BG22" s="4">
        <f t="shared" si="14"/>
        <v>0</v>
      </c>
      <c r="BH22" s="4">
        <f t="shared" si="15"/>
        <v>0</v>
      </c>
      <c r="BI22" s="4">
        <f t="shared" si="16"/>
        <v>1</v>
      </c>
      <c r="BJ22" s="4">
        <f t="shared" si="17"/>
        <v>2</v>
      </c>
      <c r="BK22" s="4">
        <f t="shared" si="18"/>
        <v>0</v>
      </c>
      <c r="BL22" s="4">
        <f t="shared" si="19"/>
        <v>0</v>
      </c>
      <c r="BM22" s="4">
        <f t="shared" si="20"/>
        <v>1</v>
      </c>
      <c r="BN22" s="4">
        <f t="shared" si="21"/>
        <v>2</v>
      </c>
      <c r="BO22" s="4">
        <f t="shared" si="22"/>
        <v>1</v>
      </c>
      <c r="BP22" s="4">
        <f t="shared" si="23"/>
        <v>4</v>
      </c>
    </row>
    <row r="23" spans="1:68" x14ac:dyDescent="0.15">
      <c r="A23" s="52">
        <v>4</v>
      </c>
      <c r="B23" s="5">
        <f t="shared" si="12"/>
        <v>22</v>
      </c>
      <c r="C23" s="5" t="str">
        <f t="shared" si="13"/>
        <v>422</v>
      </c>
      <c r="D23" s="10">
        <v>9506</v>
      </c>
      <c r="E23" s="8" t="s">
        <v>22</v>
      </c>
      <c r="F23" s="5" t="s">
        <v>164</v>
      </c>
      <c r="G23" s="12" t="s">
        <v>19</v>
      </c>
      <c r="H23" s="8">
        <v>1</v>
      </c>
      <c r="I23" s="8">
        <v>1</v>
      </c>
      <c r="K23" s="11"/>
      <c r="L23" s="7" t="s">
        <v>242</v>
      </c>
      <c r="N23" s="5">
        <f>ROWS($2:23)</f>
        <v>22</v>
      </c>
      <c r="O23" s="5">
        <f>COUNTIF($G$2:$G25,O$1)</f>
        <v>7</v>
      </c>
      <c r="P23" s="5">
        <f>COUNTIF($G$2:$G25,P$1)</f>
        <v>6</v>
      </c>
      <c r="Q23" s="5">
        <f>COUNTIF($G$2:$G25,Q$1)</f>
        <v>11</v>
      </c>
      <c r="R23" s="5">
        <f>SUM(H$2:H23)</f>
        <v>38</v>
      </c>
      <c r="S23" s="5">
        <f>SUM(I$2:I23)</f>
        <v>47</v>
      </c>
      <c r="T23" s="5">
        <f t="shared" si="11"/>
        <v>20</v>
      </c>
      <c r="BG23" s="4">
        <f t="shared" si="14"/>
        <v>1</v>
      </c>
      <c r="BH23" s="4">
        <f t="shared" si="15"/>
        <v>1</v>
      </c>
      <c r="BI23" s="4">
        <f t="shared" si="16"/>
        <v>0</v>
      </c>
      <c r="BJ23" s="4">
        <f t="shared" si="17"/>
        <v>0</v>
      </c>
      <c r="BK23" s="4">
        <f t="shared" si="18"/>
        <v>0</v>
      </c>
      <c r="BL23" s="4">
        <f t="shared" si="19"/>
        <v>0</v>
      </c>
      <c r="BM23" s="4">
        <f t="shared" si="20"/>
        <v>1</v>
      </c>
      <c r="BN23" s="4">
        <f t="shared" si="21"/>
        <v>3</v>
      </c>
      <c r="BO23" s="4">
        <f t="shared" si="22"/>
        <v>0</v>
      </c>
      <c r="BP23" s="4">
        <f t="shared" si="23"/>
        <v>0</v>
      </c>
    </row>
    <row r="24" spans="1:68" x14ac:dyDescent="0.15">
      <c r="A24" s="52">
        <v>4</v>
      </c>
      <c r="B24" s="5">
        <f t="shared" si="12"/>
        <v>23</v>
      </c>
      <c r="C24" s="5" t="str">
        <f t="shared" si="13"/>
        <v>423</v>
      </c>
      <c r="D24" s="10">
        <v>9520</v>
      </c>
      <c r="E24" s="8" t="s">
        <v>1</v>
      </c>
      <c r="F24" s="5" t="s">
        <v>111</v>
      </c>
      <c r="G24" s="12" t="s">
        <v>19</v>
      </c>
      <c r="H24" s="8">
        <v>1</v>
      </c>
      <c r="I24" s="8">
        <v>1</v>
      </c>
      <c r="K24" s="11"/>
      <c r="L24" s="7" t="s">
        <v>246</v>
      </c>
      <c r="N24" s="5">
        <f>ROWS($2:24)</f>
        <v>23</v>
      </c>
      <c r="O24" s="5">
        <f>COUNTIF($G$2:$G26,O$1)</f>
        <v>8</v>
      </c>
      <c r="P24" s="5">
        <f>COUNTIF($G$2:$G26,P$1)</f>
        <v>6</v>
      </c>
      <c r="Q24" s="5">
        <f>COUNTIF($G$2:$G26,Q$1)</f>
        <v>11</v>
      </c>
      <c r="R24" s="5">
        <f>SUM(H$2:H24)</f>
        <v>39</v>
      </c>
      <c r="S24" s="5">
        <f>SUM(I$2:I24)</f>
        <v>48</v>
      </c>
      <c r="T24" s="5">
        <f t="shared" si="11"/>
        <v>22</v>
      </c>
      <c r="BG24" s="4">
        <f t="shared" si="14"/>
        <v>1</v>
      </c>
      <c r="BH24" s="4">
        <f t="shared" si="15"/>
        <v>2</v>
      </c>
      <c r="BI24" s="4">
        <f t="shared" si="16"/>
        <v>0</v>
      </c>
      <c r="BJ24" s="4">
        <f t="shared" si="17"/>
        <v>0</v>
      </c>
      <c r="BK24" s="4">
        <f t="shared" si="18"/>
        <v>0</v>
      </c>
      <c r="BL24" s="4">
        <f t="shared" si="19"/>
        <v>0</v>
      </c>
      <c r="BM24" s="4">
        <f t="shared" si="20"/>
        <v>1</v>
      </c>
      <c r="BN24" s="4">
        <f t="shared" si="21"/>
        <v>4</v>
      </c>
      <c r="BO24" s="4">
        <f t="shared" si="22"/>
        <v>0</v>
      </c>
      <c r="BP24" s="4">
        <f t="shared" si="23"/>
        <v>0</v>
      </c>
    </row>
    <row r="25" spans="1:68" x14ac:dyDescent="0.15">
      <c r="A25" s="52">
        <v>4</v>
      </c>
      <c r="B25" s="5">
        <f t="shared" si="12"/>
        <v>24</v>
      </c>
      <c r="C25" s="5" t="str">
        <f t="shared" si="13"/>
        <v>424</v>
      </c>
      <c r="D25" s="10">
        <v>9534</v>
      </c>
      <c r="E25" s="8" t="s">
        <v>1</v>
      </c>
      <c r="F25" s="5" t="s">
        <v>161</v>
      </c>
      <c r="G25" s="12" t="s">
        <v>18</v>
      </c>
      <c r="H25" s="8">
        <v>3</v>
      </c>
      <c r="I25" s="8">
        <v>1</v>
      </c>
      <c r="K25" s="11"/>
      <c r="L25" s="7" t="s">
        <v>248</v>
      </c>
      <c r="N25" s="5">
        <f>ROWS($2:25)</f>
        <v>24</v>
      </c>
      <c r="O25" s="5">
        <f>COUNTIF($G$2:$G27,O$1)</f>
        <v>9</v>
      </c>
      <c r="P25" s="5">
        <f>COUNTIF($G$2:$G27,P$1)</f>
        <v>6</v>
      </c>
      <c r="Q25" s="5">
        <f>COUNTIF($G$2:$G27,Q$1)</f>
        <v>11</v>
      </c>
      <c r="R25" s="5">
        <f>SUM(H$2:H25)</f>
        <v>42</v>
      </c>
      <c r="S25" s="5">
        <f>SUM(I$2:I25)</f>
        <v>49</v>
      </c>
      <c r="T25" s="5">
        <f t="shared" si="11"/>
        <v>24</v>
      </c>
      <c r="BG25" s="4">
        <f t="shared" si="14"/>
        <v>1</v>
      </c>
      <c r="BH25" s="4">
        <f t="shared" si="15"/>
        <v>3</v>
      </c>
      <c r="BI25" s="4">
        <f t="shared" si="16"/>
        <v>0</v>
      </c>
      <c r="BJ25" s="4">
        <f t="shared" si="17"/>
        <v>0</v>
      </c>
      <c r="BK25" s="4">
        <f t="shared" si="18"/>
        <v>0</v>
      </c>
      <c r="BL25" s="4">
        <f t="shared" si="19"/>
        <v>0</v>
      </c>
      <c r="BM25" s="4">
        <f t="shared" si="20"/>
        <v>1</v>
      </c>
      <c r="BN25" s="4">
        <f t="shared" si="21"/>
        <v>5</v>
      </c>
      <c r="BO25" s="4">
        <f t="shared" si="22"/>
        <v>0</v>
      </c>
      <c r="BP25" s="4">
        <f t="shared" si="23"/>
        <v>0</v>
      </c>
    </row>
    <row r="26" spans="1:68" x14ac:dyDescent="0.15">
      <c r="A26" s="52">
        <v>4</v>
      </c>
      <c r="B26" s="5">
        <f t="shared" si="12"/>
        <v>25</v>
      </c>
      <c r="C26" s="5" t="str">
        <f t="shared" si="13"/>
        <v>425</v>
      </c>
      <c r="D26" s="10">
        <v>9541</v>
      </c>
      <c r="E26" s="8" t="s">
        <v>1</v>
      </c>
      <c r="F26" s="5" t="s">
        <v>162</v>
      </c>
      <c r="G26" s="12" t="s">
        <v>18</v>
      </c>
      <c r="H26" s="8">
        <v>3</v>
      </c>
      <c r="I26" s="8">
        <v>1</v>
      </c>
      <c r="K26" s="11"/>
      <c r="L26" s="7" t="s">
        <v>247</v>
      </c>
      <c r="N26" s="5">
        <f>ROWS($2:26)</f>
        <v>25</v>
      </c>
      <c r="O26" s="5">
        <f>COUNTIF($G$2:$G28,O$1)</f>
        <v>9</v>
      </c>
      <c r="P26" s="5">
        <f>COUNTIF($G$2:$G28,P$1)</f>
        <v>6</v>
      </c>
      <c r="Q26" s="5">
        <f>COUNTIF($G$2:$G28,Q$1)</f>
        <v>12</v>
      </c>
      <c r="R26" s="5">
        <f>SUM(H$2:H26)</f>
        <v>45</v>
      </c>
      <c r="S26" s="5">
        <f>SUM(I$2:I26)</f>
        <v>50</v>
      </c>
      <c r="T26" s="5">
        <f t="shared" si="11"/>
        <v>24</v>
      </c>
      <c r="BG26" s="4">
        <f t="shared" si="14"/>
        <v>0</v>
      </c>
      <c r="BH26" s="4">
        <f t="shared" si="15"/>
        <v>0</v>
      </c>
      <c r="BI26" s="4">
        <f t="shared" si="16"/>
        <v>0</v>
      </c>
      <c r="BJ26" s="4">
        <f t="shared" si="17"/>
        <v>0</v>
      </c>
      <c r="BK26" s="4">
        <f t="shared" si="18"/>
        <v>1</v>
      </c>
      <c r="BL26" s="4">
        <f t="shared" si="19"/>
        <v>1</v>
      </c>
      <c r="BM26" s="4">
        <f t="shared" si="20"/>
        <v>0</v>
      </c>
      <c r="BN26" s="4">
        <f t="shared" si="21"/>
        <v>0</v>
      </c>
      <c r="BO26" s="4">
        <f t="shared" si="22"/>
        <v>1</v>
      </c>
      <c r="BP26" s="4">
        <f t="shared" si="23"/>
        <v>1</v>
      </c>
    </row>
    <row r="27" spans="1:68" x14ac:dyDescent="0.15">
      <c r="A27" s="52">
        <v>4</v>
      </c>
      <c r="B27" s="5">
        <f t="shared" si="12"/>
        <v>26</v>
      </c>
      <c r="C27" s="5" t="str">
        <f t="shared" si="13"/>
        <v>426</v>
      </c>
      <c r="D27" s="10">
        <v>9548</v>
      </c>
      <c r="E27" s="8" t="s">
        <v>1</v>
      </c>
      <c r="F27" s="5" t="s">
        <v>66</v>
      </c>
      <c r="G27" s="12" t="s">
        <v>18</v>
      </c>
      <c r="H27" s="8">
        <v>4</v>
      </c>
      <c r="I27" s="8">
        <v>1</v>
      </c>
      <c r="K27" s="11"/>
      <c r="L27" s="7" t="s">
        <v>249</v>
      </c>
      <c r="N27" s="5">
        <f>ROWS($2:27)</f>
        <v>26</v>
      </c>
      <c r="O27" s="5">
        <f>COUNTIF($G$2:$G29,O$1)</f>
        <v>9</v>
      </c>
      <c r="P27" s="5">
        <f>COUNTIF($G$2:$G29,P$1)</f>
        <v>7</v>
      </c>
      <c r="Q27" s="5">
        <f>COUNTIF($G$2:$G29,Q$1)</f>
        <v>12</v>
      </c>
      <c r="R27" s="5">
        <f>SUM(H$2:H27)</f>
        <v>49</v>
      </c>
      <c r="S27" s="5">
        <f>SUM(I$2:I27)</f>
        <v>51</v>
      </c>
      <c r="T27" s="5">
        <f t="shared" si="11"/>
        <v>25</v>
      </c>
      <c r="BG27" s="4">
        <f t="shared" si="14"/>
        <v>0</v>
      </c>
      <c r="BH27" s="4">
        <f t="shared" si="15"/>
        <v>0</v>
      </c>
      <c r="BI27" s="4">
        <f t="shared" si="16"/>
        <v>1</v>
      </c>
      <c r="BJ27" s="4">
        <f t="shared" si="17"/>
        <v>1</v>
      </c>
      <c r="BK27" s="4">
        <f t="shared" si="18"/>
        <v>0</v>
      </c>
      <c r="BL27" s="4">
        <f t="shared" si="19"/>
        <v>0</v>
      </c>
      <c r="BM27" s="4">
        <f t="shared" si="20"/>
        <v>1</v>
      </c>
      <c r="BN27" s="4">
        <f t="shared" si="21"/>
        <v>1</v>
      </c>
      <c r="BO27" s="4">
        <f t="shared" si="22"/>
        <v>1</v>
      </c>
      <c r="BP27" s="4">
        <f t="shared" si="23"/>
        <v>2</v>
      </c>
    </row>
    <row r="28" spans="1:68" x14ac:dyDescent="0.15">
      <c r="A28" s="52">
        <v>4</v>
      </c>
      <c r="B28" s="5">
        <f t="shared" si="12"/>
        <v>27</v>
      </c>
      <c r="C28" s="5" t="str">
        <f t="shared" si="13"/>
        <v>427</v>
      </c>
      <c r="D28" s="10">
        <v>9555</v>
      </c>
      <c r="E28" s="8" t="s">
        <v>22</v>
      </c>
      <c r="F28" s="5" t="s">
        <v>123</v>
      </c>
      <c r="G28" s="12" t="s">
        <v>20</v>
      </c>
      <c r="H28" s="8">
        <v>0</v>
      </c>
      <c r="I28" s="8">
        <v>4</v>
      </c>
      <c r="K28" s="11"/>
      <c r="N28" s="5">
        <f>ROWS($2:28)</f>
        <v>27</v>
      </c>
      <c r="O28" s="5">
        <f>COUNTIF($G$2:$G30,O$1)</f>
        <v>9</v>
      </c>
      <c r="P28" s="5">
        <f>COUNTIF($G$2:$G30,P$1)</f>
        <v>7</v>
      </c>
      <c r="Q28" s="5">
        <f>COUNTIF($G$2:$G30,Q$1)</f>
        <v>13</v>
      </c>
      <c r="R28" s="5">
        <f>SUM(H$2:H28)</f>
        <v>49</v>
      </c>
      <c r="S28" s="5">
        <f>SUM(I$2:I28)</f>
        <v>55</v>
      </c>
      <c r="T28" s="5">
        <f t="shared" si="11"/>
        <v>25</v>
      </c>
      <c r="BG28" s="4">
        <f t="shared" si="14"/>
        <v>0</v>
      </c>
      <c r="BH28" s="4">
        <f t="shared" si="15"/>
        <v>0</v>
      </c>
      <c r="BI28" s="4">
        <f t="shared" si="16"/>
        <v>0</v>
      </c>
      <c r="BJ28" s="4">
        <f t="shared" si="17"/>
        <v>0</v>
      </c>
      <c r="BK28" s="4">
        <f t="shared" si="18"/>
        <v>1</v>
      </c>
      <c r="BL28" s="4">
        <f t="shared" si="19"/>
        <v>1</v>
      </c>
      <c r="BM28" s="4">
        <f t="shared" si="20"/>
        <v>0</v>
      </c>
      <c r="BN28" s="4">
        <f t="shared" si="21"/>
        <v>0</v>
      </c>
      <c r="BO28" s="4">
        <f t="shared" si="22"/>
        <v>1</v>
      </c>
      <c r="BP28" s="4">
        <f t="shared" si="23"/>
        <v>3</v>
      </c>
    </row>
    <row r="29" spans="1:68" x14ac:dyDescent="0.15">
      <c r="A29" s="52">
        <v>4</v>
      </c>
      <c r="B29" s="5">
        <f t="shared" si="12"/>
        <v>28</v>
      </c>
      <c r="C29" s="5" t="str">
        <f t="shared" si="13"/>
        <v>428</v>
      </c>
      <c r="D29" s="10">
        <v>9562</v>
      </c>
      <c r="E29" s="8" t="s">
        <v>1</v>
      </c>
      <c r="F29" s="5" t="s">
        <v>0</v>
      </c>
      <c r="G29" s="12" t="s">
        <v>19</v>
      </c>
      <c r="H29" s="8">
        <v>2</v>
      </c>
      <c r="I29" s="8">
        <v>2</v>
      </c>
      <c r="K29" s="11"/>
      <c r="L29" s="7" t="s">
        <v>250</v>
      </c>
      <c r="N29" s="5">
        <f>ROWS($2:29)</f>
        <v>28</v>
      </c>
      <c r="O29" s="5">
        <f>COUNTIF($G$2:$G31,O$1)</f>
        <v>10</v>
      </c>
      <c r="P29" s="5">
        <f>COUNTIF($G$2:$G31,P$1)</f>
        <v>7</v>
      </c>
      <c r="Q29" s="5">
        <f>COUNTIF($G$2:$G31,Q$1)</f>
        <v>13</v>
      </c>
      <c r="R29" s="5">
        <f>SUM(H$2:H29)</f>
        <v>51</v>
      </c>
      <c r="S29" s="5">
        <f>SUM(I$2:I29)</f>
        <v>57</v>
      </c>
      <c r="T29" s="5">
        <f t="shared" si="11"/>
        <v>27</v>
      </c>
      <c r="BG29" s="4">
        <f t="shared" si="14"/>
        <v>1</v>
      </c>
      <c r="BH29" s="4">
        <f t="shared" si="15"/>
        <v>1</v>
      </c>
      <c r="BI29" s="4">
        <f t="shared" si="16"/>
        <v>0</v>
      </c>
      <c r="BJ29" s="4">
        <f t="shared" si="17"/>
        <v>0</v>
      </c>
      <c r="BK29" s="4">
        <f t="shared" si="18"/>
        <v>0</v>
      </c>
      <c r="BL29" s="4">
        <f t="shared" si="19"/>
        <v>0</v>
      </c>
      <c r="BM29" s="4">
        <f t="shared" si="20"/>
        <v>1</v>
      </c>
      <c r="BN29" s="4">
        <f t="shared" si="21"/>
        <v>1</v>
      </c>
      <c r="BO29" s="4">
        <f t="shared" si="22"/>
        <v>0</v>
      </c>
      <c r="BP29" s="4">
        <f t="shared" si="23"/>
        <v>0</v>
      </c>
    </row>
    <row r="30" spans="1:68" x14ac:dyDescent="0.15">
      <c r="A30" s="52">
        <v>4</v>
      </c>
      <c r="B30" s="5">
        <f t="shared" si="12"/>
        <v>29</v>
      </c>
      <c r="C30" s="5" t="str">
        <f t="shared" si="13"/>
        <v>429</v>
      </c>
      <c r="D30" s="10">
        <v>9567</v>
      </c>
      <c r="E30" s="8" t="s">
        <v>22</v>
      </c>
      <c r="F30" s="5" t="s">
        <v>166</v>
      </c>
      <c r="G30" s="12" t="s">
        <v>20</v>
      </c>
      <c r="H30" s="8">
        <v>1</v>
      </c>
      <c r="I30" s="8">
        <v>3</v>
      </c>
      <c r="K30" s="11"/>
      <c r="L30" s="7" t="s">
        <v>230</v>
      </c>
      <c r="N30" s="5">
        <f>ROWS($2:30)</f>
        <v>29</v>
      </c>
      <c r="O30" s="5">
        <f>COUNTIF($G$2:$G32,O$1)</f>
        <v>11</v>
      </c>
      <c r="P30" s="5">
        <f>COUNTIF($G$2:$G32,P$1)</f>
        <v>7</v>
      </c>
      <c r="Q30" s="5">
        <f>COUNTIF($G$2:$G32,Q$1)</f>
        <v>13</v>
      </c>
      <c r="R30" s="5">
        <f>SUM(H$2:H30)</f>
        <v>52</v>
      </c>
      <c r="S30" s="5">
        <f>SUM(I$2:I30)</f>
        <v>60</v>
      </c>
      <c r="T30" s="5">
        <f t="shared" ref="T30:T41" si="24">(O30*2)+P30</f>
        <v>29</v>
      </c>
      <c r="BG30" s="4"/>
      <c r="BI30" s="4"/>
      <c r="BJ30" s="4"/>
      <c r="BK30" s="4"/>
      <c r="BL30" s="4"/>
      <c r="BM30" s="4"/>
      <c r="BN30" s="4"/>
      <c r="BO30" s="4"/>
      <c r="BP30" s="4"/>
    </row>
    <row r="31" spans="1:68" x14ac:dyDescent="0.15">
      <c r="A31" s="52">
        <v>4</v>
      </c>
      <c r="B31" s="5">
        <f t="shared" si="12"/>
        <v>30</v>
      </c>
      <c r="C31" s="5" t="str">
        <f t="shared" si="13"/>
        <v>430</v>
      </c>
      <c r="D31" s="10">
        <v>9569</v>
      </c>
      <c r="E31" s="8" t="s">
        <v>1</v>
      </c>
      <c r="F31" s="5" t="s">
        <v>154</v>
      </c>
      <c r="G31" s="12" t="s">
        <v>18</v>
      </c>
      <c r="H31" s="8">
        <v>4</v>
      </c>
      <c r="I31" s="8">
        <v>2</v>
      </c>
      <c r="K31" s="11"/>
      <c r="L31" s="7" t="s">
        <v>251</v>
      </c>
      <c r="N31" s="5">
        <f>ROWS($2:31)</f>
        <v>30</v>
      </c>
      <c r="O31" s="5">
        <f>COUNTIF($G$2:$G33,O$1)</f>
        <v>11</v>
      </c>
      <c r="P31" s="5">
        <f>COUNTIF($G$2:$G33,P$1)</f>
        <v>7</v>
      </c>
      <c r="Q31" s="5">
        <f>COUNTIF($G$2:$G33,Q$1)</f>
        <v>14</v>
      </c>
      <c r="R31" s="5">
        <f>SUM(H$2:H31)</f>
        <v>56</v>
      </c>
      <c r="S31" s="5">
        <f>SUM(I$2:I31)</f>
        <v>62</v>
      </c>
      <c r="T31" s="5">
        <f t="shared" si="24"/>
        <v>29</v>
      </c>
      <c r="BG31" s="4"/>
      <c r="BI31" s="4"/>
      <c r="BJ31" s="4"/>
      <c r="BK31" s="4"/>
      <c r="BL31" s="4"/>
      <c r="BM31" s="4"/>
      <c r="BN31" s="4"/>
      <c r="BO31" s="4"/>
      <c r="BP31" s="4"/>
    </row>
    <row r="32" spans="1:68" x14ac:dyDescent="0.15">
      <c r="A32" s="52">
        <v>4</v>
      </c>
      <c r="B32" s="5">
        <f t="shared" si="12"/>
        <v>31</v>
      </c>
      <c r="C32" s="5" t="str">
        <f t="shared" si="13"/>
        <v>431</v>
      </c>
      <c r="D32" s="10">
        <v>9573</v>
      </c>
      <c r="E32" s="8" t="s">
        <v>1</v>
      </c>
      <c r="F32" s="5" t="s">
        <v>106</v>
      </c>
      <c r="G32" s="12" t="s">
        <v>18</v>
      </c>
      <c r="H32" s="8">
        <v>4</v>
      </c>
      <c r="I32" s="8">
        <v>2</v>
      </c>
      <c r="K32" s="11"/>
      <c r="L32" s="7" t="s">
        <v>252</v>
      </c>
      <c r="N32" s="5">
        <f>ROWS($2:32)</f>
        <v>31</v>
      </c>
      <c r="O32" s="5">
        <f>COUNTIF($G$2:$G34,O$1)</f>
        <v>11</v>
      </c>
      <c r="P32" s="5">
        <f>COUNTIF($G$2:$G34,P$1)</f>
        <v>7</v>
      </c>
      <c r="Q32" s="5">
        <f>COUNTIF($G$2:$G34,Q$1)</f>
        <v>15</v>
      </c>
      <c r="R32" s="5">
        <f>SUM(H$2:H32)</f>
        <v>60</v>
      </c>
      <c r="S32" s="5">
        <f>SUM(I$2:I32)</f>
        <v>64</v>
      </c>
      <c r="T32" s="5">
        <f t="shared" si="24"/>
        <v>29</v>
      </c>
      <c r="BG32" s="4"/>
      <c r="BI32" s="4"/>
      <c r="BJ32" s="4"/>
      <c r="BK32" s="4"/>
      <c r="BL32" s="4"/>
      <c r="BM32" s="4"/>
      <c r="BN32" s="4"/>
      <c r="BO32" s="4"/>
      <c r="BP32" s="4"/>
    </row>
    <row r="33" spans="1:68" x14ac:dyDescent="0.15">
      <c r="A33" s="52">
        <v>4</v>
      </c>
      <c r="B33" s="5">
        <f t="shared" si="12"/>
        <v>32</v>
      </c>
      <c r="C33" s="5" t="str">
        <f t="shared" si="13"/>
        <v>432</v>
      </c>
      <c r="D33" s="10">
        <v>9576</v>
      </c>
      <c r="E33" s="8" t="s">
        <v>22</v>
      </c>
      <c r="F33" s="5" t="s">
        <v>13</v>
      </c>
      <c r="G33" s="12" t="s">
        <v>20</v>
      </c>
      <c r="H33" s="8">
        <v>1</v>
      </c>
      <c r="I33" s="8">
        <v>5</v>
      </c>
      <c r="K33" s="11"/>
      <c r="L33" s="7" t="s">
        <v>253</v>
      </c>
      <c r="N33" s="5">
        <f>ROWS($2:33)</f>
        <v>32</v>
      </c>
      <c r="O33" s="5">
        <f>COUNTIF($G$2:$G35,O$1)</f>
        <v>11</v>
      </c>
      <c r="P33" s="5">
        <f>COUNTIF($G$2:$G35,P$1)</f>
        <v>7</v>
      </c>
      <c r="Q33" s="5">
        <f>COUNTIF($G$2:$G35,Q$1)</f>
        <v>16</v>
      </c>
      <c r="R33" s="5">
        <f>SUM(H$2:H33)</f>
        <v>61</v>
      </c>
      <c r="S33" s="5">
        <f>SUM(I$2:I33)</f>
        <v>69</v>
      </c>
      <c r="T33" s="5">
        <f t="shared" si="24"/>
        <v>29</v>
      </c>
      <c r="BG33" s="4"/>
      <c r="BI33" s="4"/>
      <c r="BJ33" s="4"/>
      <c r="BK33" s="4"/>
      <c r="BL33" s="4"/>
      <c r="BM33" s="4"/>
      <c r="BN33" s="4"/>
      <c r="BO33" s="4"/>
      <c r="BP33" s="4"/>
    </row>
    <row r="34" spans="1:68" x14ac:dyDescent="0.15">
      <c r="A34" s="52">
        <v>4</v>
      </c>
      <c r="B34" s="5">
        <f t="shared" si="12"/>
        <v>33</v>
      </c>
      <c r="C34" s="5" t="str">
        <f t="shared" si="13"/>
        <v>433</v>
      </c>
      <c r="D34" s="10">
        <v>9583</v>
      </c>
      <c r="E34" s="8" t="s">
        <v>22</v>
      </c>
      <c r="F34" s="5" t="s">
        <v>157</v>
      </c>
      <c r="G34" s="12" t="s">
        <v>20</v>
      </c>
      <c r="H34" s="8">
        <v>1</v>
      </c>
      <c r="I34" s="8">
        <v>2</v>
      </c>
      <c r="K34" s="11"/>
      <c r="L34" s="7" t="s">
        <v>338</v>
      </c>
      <c r="N34" s="5">
        <f>ROWS($2:34)</f>
        <v>33</v>
      </c>
      <c r="O34" s="5">
        <f>COUNTIF($G$2:$G36,O$1)</f>
        <v>12</v>
      </c>
      <c r="P34" s="5">
        <f>COUNTIF($G$2:$G36,P$1)</f>
        <v>7</v>
      </c>
      <c r="Q34" s="5">
        <f>COUNTIF($G$2:$G36,Q$1)</f>
        <v>16</v>
      </c>
      <c r="R34" s="5">
        <f>SUM(H$2:H34)</f>
        <v>62</v>
      </c>
      <c r="S34" s="5">
        <f>SUM(I$2:I34)</f>
        <v>71</v>
      </c>
      <c r="T34" s="5">
        <f t="shared" si="24"/>
        <v>31</v>
      </c>
      <c r="BG34" s="4"/>
      <c r="BI34" s="4"/>
      <c r="BJ34" s="4"/>
      <c r="BK34" s="4"/>
      <c r="BL34" s="4"/>
      <c r="BM34" s="4"/>
      <c r="BN34" s="4"/>
      <c r="BO34" s="4"/>
      <c r="BP34" s="4"/>
    </row>
    <row r="35" spans="1:68" x14ac:dyDescent="0.15">
      <c r="A35" s="52">
        <v>4</v>
      </c>
      <c r="B35" s="5">
        <f t="shared" si="12"/>
        <v>34</v>
      </c>
      <c r="C35" s="5" t="str">
        <f t="shared" si="13"/>
        <v>434</v>
      </c>
      <c r="D35" s="10">
        <v>9589</v>
      </c>
      <c r="E35" s="8" t="s">
        <v>22</v>
      </c>
      <c r="F35" s="5" t="s">
        <v>131</v>
      </c>
      <c r="G35" s="12" t="s">
        <v>20</v>
      </c>
      <c r="H35" s="8">
        <v>1</v>
      </c>
      <c r="I35" s="8">
        <v>5</v>
      </c>
      <c r="K35" s="11"/>
      <c r="L35" s="7" t="s">
        <v>230</v>
      </c>
      <c r="N35" s="5">
        <f>ROWS($2:35)</f>
        <v>34</v>
      </c>
      <c r="O35" s="5">
        <f>COUNTIF($G$2:$G37,O$1)</f>
        <v>13</v>
      </c>
      <c r="P35" s="5">
        <f>COUNTIF($G$2:$G37,P$1)</f>
        <v>7</v>
      </c>
      <c r="Q35" s="5">
        <f>COUNTIF($G$2:$G37,Q$1)</f>
        <v>16</v>
      </c>
      <c r="R35" s="5">
        <f>SUM(H$2:H35)</f>
        <v>63</v>
      </c>
      <c r="S35" s="5">
        <f>SUM(I$2:I35)</f>
        <v>76</v>
      </c>
      <c r="T35" s="5">
        <f t="shared" si="24"/>
        <v>33</v>
      </c>
      <c r="BG35" s="4"/>
      <c r="BI35" s="4"/>
      <c r="BJ35" s="4"/>
      <c r="BK35" s="4"/>
      <c r="BL35" s="4"/>
      <c r="BM35" s="4"/>
      <c r="BN35" s="4"/>
      <c r="BO35" s="4"/>
      <c r="BP35" s="4"/>
    </row>
    <row r="36" spans="1:68" x14ac:dyDescent="0.15">
      <c r="A36" s="52">
        <v>4</v>
      </c>
      <c r="B36" s="5">
        <f t="shared" si="12"/>
        <v>35</v>
      </c>
      <c r="C36" s="5" t="str">
        <f t="shared" si="13"/>
        <v>435</v>
      </c>
      <c r="D36" s="10">
        <v>9592</v>
      </c>
      <c r="E36" s="8" t="s">
        <v>1</v>
      </c>
      <c r="F36" s="5" t="s">
        <v>125</v>
      </c>
      <c r="G36" s="12" t="s">
        <v>18</v>
      </c>
      <c r="H36" s="8">
        <v>3</v>
      </c>
      <c r="I36" s="8">
        <v>2</v>
      </c>
      <c r="K36" s="11"/>
      <c r="L36" s="7" t="s">
        <v>254</v>
      </c>
      <c r="N36" s="5">
        <f>ROWS($2:36)</f>
        <v>35</v>
      </c>
      <c r="O36" s="5">
        <f>COUNTIF($G$2:$G38,O$1)</f>
        <v>13</v>
      </c>
      <c r="P36" s="5">
        <f>COUNTIF($G$2:$G38,P$1)</f>
        <v>7</v>
      </c>
      <c r="Q36" s="5">
        <f>COUNTIF($G$2:$G38,Q$1)</f>
        <v>17</v>
      </c>
      <c r="R36" s="5">
        <f>SUM(H$2:H36)</f>
        <v>66</v>
      </c>
      <c r="S36" s="5">
        <f>SUM(I$2:I36)</f>
        <v>78</v>
      </c>
      <c r="T36" s="5">
        <f t="shared" si="24"/>
        <v>33</v>
      </c>
      <c r="BG36" s="4"/>
      <c r="BI36" s="4"/>
      <c r="BJ36" s="4"/>
      <c r="BK36" s="4"/>
      <c r="BL36" s="4"/>
      <c r="BM36" s="4"/>
      <c r="BN36" s="4"/>
      <c r="BO36" s="4"/>
      <c r="BP36" s="4"/>
    </row>
    <row r="37" spans="1:68" x14ac:dyDescent="0.15">
      <c r="A37" s="52">
        <v>4</v>
      </c>
      <c r="B37" s="5">
        <f t="shared" si="12"/>
        <v>36</v>
      </c>
      <c r="C37" s="5" t="str">
        <f t="shared" si="13"/>
        <v>436</v>
      </c>
      <c r="D37" s="10">
        <v>9597</v>
      </c>
      <c r="E37" s="8" t="s">
        <v>1</v>
      </c>
      <c r="F37" s="5" t="s">
        <v>144</v>
      </c>
      <c r="G37" s="12" t="s">
        <v>18</v>
      </c>
      <c r="H37" s="8">
        <v>3</v>
      </c>
      <c r="I37" s="8">
        <v>1</v>
      </c>
      <c r="K37" s="11"/>
      <c r="L37" s="7" t="s">
        <v>255</v>
      </c>
      <c r="N37" s="5">
        <f>ROWS($2:37)</f>
        <v>36</v>
      </c>
      <c r="O37" s="5">
        <f>COUNTIF($G$2:$G39,O$1)</f>
        <v>13</v>
      </c>
      <c r="P37" s="5">
        <f>COUNTIF($G$2:$G39,P$1)</f>
        <v>7</v>
      </c>
      <c r="Q37" s="5">
        <f>COUNTIF($G$2:$G39,Q$1)</f>
        <v>18</v>
      </c>
      <c r="R37" s="5">
        <f>SUM(H$2:H37)</f>
        <v>69</v>
      </c>
      <c r="S37" s="5">
        <f>SUM(I$2:I37)</f>
        <v>79</v>
      </c>
      <c r="T37" s="5">
        <f t="shared" si="24"/>
        <v>33</v>
      </c>
      <c r="BG37" s="4"/>
      <c r="BI37" s="4"/>
      <c r="BJ37" s="4"/>
      <c r="BK37" s="4"/>
      <c r="BL37" s="4"/>
      <c r="BM37" s="4"/>
      <c r="BN37" s="4"/>
      <c r="BO37" s="4"/>
      <c r="BP37" s="4"/>
    </row>
    <row r="38" spans="1:68" x14ac:dyDescent="0.15">
      <c r="A38" s="52">
        <v>4</v>
      </c>
      <c r="B38" s="5">
        <f t="shared" si="12"/>
        <v>37</v>
      </c>
      <c r="C38" s="5" t="str">
        <f t="shared" si="13"/>
        <v>437</v>
      </c>
      <c r="D38" s="10">
        <v>9604</v>
      </c>
      <c r="E38" s="8" t="s">
        <v>22</v>
      </c>
      <c r="F38" s="5" t="s">
        <v>147</v>
      </c>
      <c r="G38" s="12" t="s">
        <v>20</v>
      </c>
      <c r="H38" s="8">
        <v>1</v>
      </c>
      <c r="I38" s="8">
        <v>6</v>
      </c>
      <c r="K38" s="11"/>
      <c r="L38" s="7" t="s">
        <v>241</v>
      </c>
      <c r="N38" s="5">
        <f>ROWS($2:38)</f>
        <v>37</v>
      </c>
      <c r="O38" s="5">
        <f>COUNTIF($G$2:$G40,O$1)</f>
        <v>14</v>
      </c>
      <c r="P38" s="5">
        <f>COUNTIF($G$2:$G40,P$1)</f>
        <v>7</v>
      </c>
      <c r="Q38" s="5">
        <f>COUNTIF($G$2:$G40,Q$1)</f>
        <v>18</v>
      </c>
      <c r="R38" s="5">
        <f>SUM(H$2:H38)</f>
        <v>70</v>
      </c>
      <c r="S38" s="5">
        <f>SUM(I$2:I38)</f>
        <v>85</v>
      </c>
      <c r="T38" s="5">
        <f t="shared" si="24"/>
        <v>35</v>
      </c>
      <c r="BG38" s="4"/>
      <c r="BI38" s="4"/>
      <c r="BJ38" s="4"/>
      <c r="BK38" s="4"/>
      <c r="BL38" s="4"/>
      <c r="BM38" s="4"/>
      <c r="BN38" s="4"/>
      <c r="BO38" s="4"/>
      <c r="BP38" s="4"/>
    </row>
    <row r="39" spans="1:68" x14ac:dyDescent="0.15">
      <c r="A39" s="52">
        <v>4</v>
      </c>
      <c r="B39" s="5">
        <f t="shared" si="12"/>
        <v>38</v>
      </c>
      <c r="C39" s="5" t="str">
        <f t="shared" si="13"/>
        <v>438</v>
      </c>
      <c r="D39" s="10">
        <v>9606</v>
      </c>
      <c r="E39" s="8" t="s">
        <v>22</v>
      </c>
      <c r="F39" s="5" t="s">
        <v>170</v>
      </c>
      <c r="G39" s="12" t="s">
        <v>20</v>
      </c>
      <c r="H39" s="8">
        <v>1</v>
      </c>
      <c r="I39" s="8">
        <v>2</v>
      </c>
      <c r="K39" s="11"/>
      <c r="L39" s="7" t="s">
        <v>241</v>
      </c>
      <c r="N39" s="5">
        <f>ROWS($2:39)</f>
        <v>38</v>
      </c>
      <c r="O39" s="5">
        <f>COUNTIF($G$2:$G41,O$1)</f>
        <v>14</v>
      </c>
      <c r="P39" s="5">
        <f>COUNTIF($G$2:$G41,P$1)</f>
        <v>7</v>
      </c>
      <c r="Q39" s="5">
        <f>COUNTIF($G$2:$G41,Q$1)</f>
        <v>19</v>
      </c>
      <c r="R39" s="5">
        <f>SUM(H$2:H39)</f>
        <v>71</v>
      </c>
      <c r="S39" s="5">
        <f>SUM(I$2:I39)</f>
        <v>87</v>
      </c>
      <c r="T39" s="5">
        <f t="shared" si="24"/>
        <v>35</v>
      </c>
      <c r="BG39" s="4"/>
      <c r="BI39" s="4"/>
      <c r="BJ39" s="4"/>
      <c r="BK39" s="4"/>
      <c r="BL39" s="4"/>
      <c r="BM39" s="4"/>
      <c r="BN39" s="4"/>
      <c r="BO39" s="4"/>
      <c r="BP39" s="4"/>
    </row>
    <row r="40" spans="1:68" x14ac:dyDescent="0.15">
      <c r="A40" s="52">
        <v>4</v>
      </c>
      <c r="B40" s="5">
        <f t="shared" si="12"/>
        <v>39</v>
      </c>
      <c r="C40" s="5" t="str">
        <f t="shared" si="13"/>
        <v>439</v>
      </c>
      <c r="D40" s="10">
        <v>9611</v>
      </c>
      <c r="E40" s="8" t="s">
        <v>1</v>
      </c>
      <c r="F40" s="5" t="s">
        <v>141</v>
      </c>
      <c r="G40" s="12" t="s">
        <v>18</v>
      </c>
      <c r="H40" s="8">
        <v>2</v>
      </c>
      <c r="I40" s="8">
        <v>1</v>
      </c>
      <c r="K40" s="11"/>
      <c r="L40" s="7" t="s">
        <v>345</v>
      </c>
      <c r="N40" s="5">
        <f>ROWS($2:40)</f>
        <v>39</v>
      </c>
      <c r="O40" s="5">
        <f>COUNTIF($G$2:$G42,O$1)</f>
        <v>14</v>
      </c>
      <c r="P40" s="5">
        <f>COUNTIF($G$2:$G42,P$1)</f>
        <v>7</v>
      </c>
      <c r="Q40" s="5">
        <f>COUNTIF($G$2:$G42,Q$1)</f>
        <v>19</v>
      </c>
      <c r="R40" s="5">
        <f>SUM(H$2:H40)</f>
        <v>73</v>
      </c>
      <c r="S40" s="5">
        <f>SUM(I$2:I40)</f>
        <v>88</v>
      </c>
      <c r="T40" s="5">
        <f t="shared" si="24"/>
        <v>35</v>
      </c>
      <c r="BG40" s="4"/>
      <c r="BI40" s="4"/>
      <c r="BJ40" s="4"/>
      <c r="BK40" s="4"/>
      <c r="BL40" s="4"/>
      <c r="BM40" s="4"/>
      <c r="BN40" s="4"/>
      <c r="BO40" s="4"/>
      <c r="BP40" s="4"/>
    </row>
    <row r="41" spans="1:68" x14ac:dyDescent="0.15">
      <c r="A41" s="52">
        <v>4</v>
      </c>
      <c r="B41" s="5">
        <f t="shared" si="12"/>
        <v>40</v>
      </c>
      <c r="C41" s="5" t="str">
        <f t="shared" si="13"/>
        <v>440</v>
      </c>
      <c r="D41" s="10">
        <v>9618</v>
      </c>
      <c r="E41" s="8" t="s">
        <v>22</v>
      </c>
      <c r="F41" s="5" t="s">
        <v>151</v>
      </c>
      <c r="G41" s="12" t="s">
        <v>20</v>
      </c>
      <c r="H41" s="8">
        <v>1</v>
      </c>
      <c r="I41" s="8">
        <v>6</v>
      </c>
      <c r="K41" s="11"/>
      <c r="L41" s="7" t="s">
        <v>241</v>
      </c>
      <c r="N41" s="5">
        <f>ROWS($2:41)</f>
        <v>40</v>
      </c>
      <c r="O41" s="5">
        <f>COUNTIF($G$2:$G43,O$1)</f>
        <v>14</v>
      </c>
      <c r="P41" s="5">
        <f>COUNTIF($G$2:$G43,P$1)</f>
        <v>7</v>
      </c>
      <c r="Q41" s="5">
        <f>COUNTIF($G$2:$G43,Q$1)</f>
        <v>19</v>
      </c>
      <c r="R41" s="5">
        <f>SUM(H$2:H41)</f>
        <v>74</v>
      </c>
      <c r="S41" s="5">
        <f>SUM(I$2:I41)</f>
        <v>94</v>
      </c>
      <c r="T41" s="5">
        <f t="shared" si="24"/>
        <v>35</v>
      </c>
      <c r="BG41" s="4"/>
      <c r="BI41" s="4"/>
      <c r="BJ41" s="4"/>
      <c r="BK41" s="4"/>
      <c r="BL41" s="4"/>
      <c r="BM41" s="4"/>
      <c r="BN41" s="4"/>
      <c r="BO41" s="4"/>
      <c r="BP41" s="4"/>
    </row>
    <row r="42" spans="1:68" x14ac:dyDescent="0.15">
      <c r="A42" s="52"/>
      <c r="D42" s="10"/>
      <c r="K42" s="11"/>
      <c r="BG42" s="4"/>
      <c r="BI42" s="4"/>
      <c r="BJ42" s="4"/>
      <c r="BK42" s="4"/>
      <c r="BL42" s="4"/>
      <c r="BM42" s="4"/>
      <c r="BN42" s="4"/>
      <c r="BO42" s="4"/>
      <c r="BP42" s="4"/>
    </row>
    <row r="43" spans="1:68" x14ac:dyDescent="0.15">
      <c r="A43" s="52"/>
      <c r="D43" s="10"/>
      <c r="K43" s="11"/>
      <c r="BG43" s="4"/>
      <c r="BI43" s="4"/>
      <c r="BJ43" s="4"/>
      <c r="BK43" s="4"/>
      <c r="BL43" s="4"/>
      <c r="BM43" s="4"/>
      <c r="BN43" s="4"/>
      <c r="BO43" s="4"/>
      <c r="BP43" s="4"/>
    </row>
    <row r="44" spans="1:68" x14ac:dyDescent="0.15">
      <c r="A44" s="52"/>
      <c r="D44" s="10"/>
      <c r="K44" s="11"/>
      <c r="BG44" s="4"/>
      <c r="BI44" s="4"/>
      <c r="BJ44" s="4"/>
      <c r="BK44" s="4"/>
      <c r="BL44" s="4"/>
      <c r="BM44" s="4"/>
      <c r="BN44" s="4"/>
      <c r="BO44" s="4"/>
      <c r="BP44" s="4"/>
    </row>
    <row r="45" spans="1:68" x14ac:dyDescent="0.15">
      <c r="A45" s="50"/>
      <c r="D45" s="10"/>
      <c r="K45" s="11"/>
      <c r="BG45" s="4">
        <f t="shared" si="0"/>
        <v>0</v>
      </c>
      <c r="BH45" s="4">
        <f t="shared" si="1"/>
        <v>0</v>
      </c>
      <c r="BI45" s="4">
        <f t="shared" si="2"/>
        <v>0</v>
      </c>
      <c r="BJ45" s="4">
        <f t="shared" si="3"/>
        <v>0</v>
      </c>
      <c r="BK45" s="4">
        <f t="shared" si="4"/>
        <v>0</v>
      </c>
      <c r="BL45" s="4">
        <f t="shared" si="5"/>
        <v>0</v>
      </c>
      <c r="BM45" s="4">
        <f t="shared" si="6"/>
        <v>0</v>
      </c>
      <c r="BN45" s="4">
        <f t="shared" si="7"/>
        <v>0</v>
      </c>
      <c r="BO45" s="4">
        <f t="shared" si="8"/>
        <v>0</v>
      </c>
      <c r="BP45" s="4">
        <f t="shared" si="9"/>
        <v>0</v>
      </c>
    </row>
    <row r="46" spans="1:68" x14ac:dyDescent="0.15">
      <c r="A46" s="50"/>
      <c r="D46" s="10"/>
      <c r="K46" s="11"/>
      <c r="BG46" s="4">
        <f t="shared" si="0"/>
        <v>0</v>
      </c>
      <c r="BH46" s="4">
        <f t="shared" si="1"/>
        <v>0</v>
      </c>
      <c r="BI46" s="4">
        <f t="shared" si="2"/>
        <v>0</v>
      </c>
      <c r="BJ46" s="4">
        <f t="shared" si="3"/>
        <v>0</v>
      </c>
      <c r="BK46" s="4">
        <f t="shared" si="4"/>
        <v>0</v>
      </c>
      <c r="BL46" s="4">
        <f t="shared" si="5"/>
        <v>0</v>
      </c>
      <c r="BM46" s="4">
        <f t="shared" si="6"/>
        <v>0</v>
      </c>
      <c r="BN46" s="4">
        <f t="shared" si="7"/>
        <v>0</v>
      </c>
      <c r="BO46" s="4">
        <f t="shared" si="8"/>
        <v>0</v>
      </c>
      <c r="BP46" s="4">
        <f t="shared" si="9"/>
        <v>0</v>
      </c>
    </row>
    <row r="47" spans="1:68" x14ac:dyDescent="0.15">
      <c r="A47" s="50"/>
      <c r="D47" s="10"/>
      <c r="K47" s="11"/>
      <c r="BG47" s="4">
        <f t="shared" si="0"/>
        <v>0</v>
      </c>
      <c r="BH47" s="4">
        <f t="shared" si="1"/>
        <v>0</v>
      </c>
      <c r="BI47" s="4">
        <f t="shared" si="2"/>
        <v>0</v>
      </c>
      <c r="BJ47" s="4">
        <f t="shared" si="3"/>
        <v>0</v>
      </c>
      <c r="BK47" s="4">
        <f t="shared" si="4"/>
        <v>0</v>
      </c>
      <c r="BL47" s="4">
        <f t="shared" si="5"/>
        <v>0</v>
      </c>
      <c r="BM47" s="4">
        <f t="shared" si="6"/>
        <v>0</v>
      </c>
      <c r="BN47" s="4">
        <f t="shared" si="7"/>
        <v>0</v>
      </c>
      <c r="BO47" s="4">
        <f t="shared" si="8"/>
        <v>0</v>
      </c>
      <c r="BP47" s="4">
        <f t="shared" si="9"/>
        <v>0</v>
      </c>
    </row>
    <row r="48" spans="1:68" x14ac:dyDescent="0.15">
      <c r="D48" s="10"/>
      <c r="K48" s="11"/>
      <c r="BG48" s="4"/>
      <c r="BI48" s="4"/>
      <c r="BJ48" s="4"/>
      <c r="BK48" s="4"/>
      <c r="BL48" s="4"/>
      <c r="BM48" s="4"/>
      <c r="BN48" s="4"/>
      <c r="BO48" s="4"/>
      <c r="BP48" s="4"/>
    </row>
    <row r="49" spans="4:90" x14ac:dyDescent="0.15">
      <c r="D49" s="10"/>
      <c r="K49" s="11"/>
      <c r="BG49" s="4"/>
      <c r="BI49" s="4"/>
      <c r="BJ49" s="4"/>
      <c r="BK49" s="4"/>
      <c r="BL49" s="4"/>
      <c r="BM49" s="4"/>
      <c r="BN49" s="4"/>
      <c r="BO49" s="4"/>
      <c r="BP49" s="4"/>
    </row>
    <row r="50" spans="4:90" x14ac:dyDescent="0.15">
      <c r="BU50" s="7"/>
      <c r="BX50" s="7"/>
      <c r="CA50" s="7"/>
      <c r="CD50" s="7"/>
      <c r="CG50" s="7"/>
      <c r="CJ50" s="7"/>
      <c r="CL50" s="7"/>
    </row>
    <row r="51" spans="4:90" x14ac:dyDescent="0.15">
      <c r="BU51" s="7"/>
      <c r="BX51" s="7"/>
      <c r="CA51" s="7"/>
      <c r="CD51" s="7"/>
      <c r="CG51" s="7"/>
      <c r="CJ51" s="7"/>
      <c r="CL51" s="7"/>
    </row>
    <row r="52" spans="4:90" x14ac:dyDescent="0.15">
      <c r="G52" s="8"/>
      <c r="BU52" s="7"/>
      <c r="BX52" s="7"/>
      <c r="CA52" s="7"/>
      <c r="CD52" s="7"/>
      <c r="CG52" s="7"/>
      <c r="CJ52" s="7"/>
      <c r="CL52" s="7"/>
    </row>
    <row r="53" spans="4:90" x14ac:dyDescent="0.15">
      <c r="G53" s="8"/>
      <c r="BU53" s="7"/>
      <c r="BX53" s="7"/>
      <c r="CA53" s="7"/>
      <c r="CD53" s="7"/>
      <c r="CG53" s="7"/>
      <c r="CJ53" s="7"/>
      <c r="CL53" s="7"/>
    </row>
    <row r="54" spans="4:90" x14ac:dyDescent="0.15">
      <c r="G54" s="8" t="s">
        <v>150</v>
      </c>
      <c r="BU54" s="7"/>
      <c r="BX54" s="7"/>
      <c r="CA54" s="7"/>
      <c r="CD54" s="7"/>
      <c r="CG54" s="7"/>
      <c r="CJ54" s="7"/>
      <c r="CL54" s="7"/>
    </row>
    <row r="55" spans="4:90" x14ac:dyDescent="0.15">
      <c r="F55" s="5" t="s">
        <v>18</v>
      </c>
      <c r="G55" s="8">
        <f>COUNTIF(G$2:G$50,F55)</f>
        <v>14</v>
      </c>
      <c r="BU55" s="7"/>
      <c r="BX55" s="7"/>
      <c r="CA55" s="7"/>
      <c r="CD55" s="7"/>
      <c r="CG55" s="7"/>
      <c r="CJ55" s="7"/>
      <c r="CL55" s="7"/>
    </row>
    <row r="56" spans="4:90" x14ac:dyDescent="0.15">
      <c r="F56" s="5" t="s">
        <v>19</v>
      </c>
      <c r="G56" s="8">
        <f t="shared" ref="G56:G57" si="25">COUNTIF(G$2:G$50,F56)</f>
        <v>7</v>
      </c>
    </row>
    <row r="57" spans="4:90" x14ac:dyDescent="0.15">
      <c r="F57" s="5" t="s">
        <v>20</v>
      </c>
      <c r="G57" s="8">
        <f t="shared" si="25"/>
        <v>19</v>
      </c>
    </row>
    <row r="58" spans="4:90" x14ac:dyDescent="0.15">
      <c r="G58" s="8"/>
      <c r="H58" s="8">
        <f>SUM(H2:H57)</f>
        <v>74</v>
      </c>
      <c r="I58" s="8">
        <f>SUM(I2:I57)</f>
        <v>94</v>
      </c>
    </row>
    <row r="60" spans="4:90" x14ac:dyDescent="0.15">
      <c r="G60" s="12" t="s">
        <v>1</v>
      </c>
      <c r="H60" s="8" t="s">
        <v>1</v>
      </c>
      <c r="I60" s="8" t="s">
        <v>22</v>
      </c>
    </row>
    <row r="61" spans="4:90" x14ac:dyDescent="0.15">
      <c r="G61" s="12" t="s">
        <v>18</v>
      </c>
      <c r="H61" s="8">
        <f t="shared" ref="H61:I63" si="26">COUNTIFS($G$2:$G$53,$G61,$E$2:$E$53,H$60)</f>
        <v>12</v>
      </c>
      <c r="I61" s="8">
        <f t="shared" si="26"/>
        <v>2</v>
      </c>
    </row>
    <row r="62" spans="4:90" x14ac:dyDescent="0.15">
      <c r="G62" s="12" t="s">
        <v>19</v>
      </c>
      <c r="H62" s="8">
        <f t="shared" si="26"/>
        <v>6</v>
      </c>
      <c r="I62" s="8">
        <f t="shared" si="26"/>
        <v>1</v>
      </c>
    </row>
    <row r="63" spans="4:90" x14ac:dyDescent="0.15">
      <c r="G63" s="12" t="s">
        <v>20</v>
      </c>
      <c r="H63" s="8">
        <f t="shared" si="26"/>
        <v>2</v>
      </c>
      <c r="I63" s="8">
        <f t="shared" si="26"/>
        <v>17</v>
      </c>
    </row>
    <row r="64" spans="4:90" x14ac:dyDescent="0.15">
      <c r="G64" s="12" t="s">
        <v>21</v>
      </c>
      <c r="H64" s="8">
        <f>SUMIFS(H$2:H$53,$E$2:$E$53,H$60)</f>
        <v>51</v>
      </c>
      <c r="I64" s="8">
        <f>SUMIFS(H$2:H$53,$E$2:$E$53,I$60)</f>
        <v>23</v>
      </c>
    </row>
    <row r="65" spans="7:9" x14ac:dyDescent="0.15">
      <c r="G65" s="12" t="s">
        <v>22</v>
      </c>
      <c r="H65" s="8">
        <f>SUMIFS(I$2:I$53,$E$2:$E$53,H$60)</f>
        <v>27</v>
      </c>
      <c r="I65" s="8">
        <f>SUMIFS(I$2:I$53,$E$2:$E$53,I$60)</f>
        <v>67</v>
      </c>
    </row>
  </sheetData>
  <autoFilter ref="D1:DZ49"/>
  <pageMargins left="0.75" right="0.75" top="1" bottom="1" header="0.5" footer="0.5"/>
  <pageSetup paperSize="9" orientation="portrait" horizontalDpi="300" verticalDpi="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Z74"/>
  <sheetViews>
    <sheetView zoomScale="125" zoomScaleNormal="125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F12" sqref="F12"/>
    </sheetView>
  </sheetViews>
  <sheetFormatPr defaultColWidth="10" defaultRowHeight="8.25" x14ac:dyDescent="0.15"/>
  <cols>
    <col min="1" max="3" width="10" style="5"/>
    <col min="4" max="4" width="8.83203125" style="6" bestFit="1" customWidth="1"/>
    <col min="5" max="5" width="5.83203125" style="8" bestFit="1" customWidth="1"/>
    <col min="6" max="6" width="23" style="5" bestFit="1" customWidth="1"/>
    <col min="7" max="7" width="6.5" style="12" bestFit="1" customWidth="1"/>
    <col min="8" max="8" width="7" style="8" bestFit="1" customWidth="1"/>
    <col min="9" max="9" width="2.83203125" style="8" bestFit="1" customWidth="1"/>
    <col min="10" max="10" width="5.83203125" style="8" bestFit="1" customWidth="1"/>
    <col min="11" max="11" width="7.83203125" style="5" bestFit="1" customWidth="1"/>
    <col min="12" max="12" width="39.1640625" style="7" customWidth="1"/>
    <col min="13" max="13" width="7.33203125" style="8" bestFit="1" customWidth="1"/>
    <col min="14" max="14" width="4.5" style="5" bestFit="1" customWidth="1"/>
    <col min="15" max="17" width="3.6640625" style="5" bestFit="1" customWidth="1"/>
    <col min="18" max="20" width="4.5" style="5" bestFit="1" customWidth="1"/>
    <col min="21" max="21" width="4.6640625" style="8" customWidth="1"/>
    <col min="22" max="22" width="4" style="5" bestFit="1" customWidth="1"/>
    <col min="23" max="23" width="3.83203125" style="5" bestFit="1" customWidth="1"/>
    <col min="24" max="24" width="4" style="5" bestFit="1" customWidth="1"/>
    <col min="25" max="25" width="3.6640625" style="5" bestFit="1" customWidth="1"/>
    <col min="26" max="26" width="8.33203125" style="5" bestFit="1" customWidth="1"/>
    <col min="27" max="27" width="7.33203125" style="5" bestFit="1" customWidth="1"/>
    <col min="28" max="28" width="7.83203125" style="5" bestFit="1" customWidth="1"/>
    <col min="29" max="29" width="7.33203125" style="5" bestFit="1" customWidth="1"/>
    <col min="30" max="30" width="3.5" style="9" customWidth="1"/>
    <col min="31" max="31" width="3.6640625" style="9" customWidth="1"/>
    <col min="32" max="33" width="2.83203125" style="3" customWidth="1"/>
    <col min="34" max="34" width="29.6640625" style="4" customWidth="1"/>
    <col min="35" max="35" width="9.83203125" style="4" bestFit="1" customWidth="1"/>
    <col min="36" max="36" width="12.83203125" style="4" customWidth="1"/>
    <col min="37" max="37" width="11.6640625" style="4" bestFit="1" customWidth="1"/>
    <col min="38" max="38" width="10.1640625" style="4" bestFit="1" customWidth="1"/>
    <col min="39" max="39" width="12" style="4" bestFit="1" customWidth="1"/>
    <col min="40" max="41" width="9.5" style="4" bestFit="1" customWidth="1"/>
    <col min="42" max="42" width="10.1640625" style="4" bestFit="1" customWidth="1"/>
    <col min="43" max="43" width="8.83203125" style="4" bestFit="1" customWidth="1"/>
    <col min="44" max="44" width="8.5" style="4" bestFit="1" customWidth="1"/>
    <col min="45" max="45" width="8.83203125" style="4" bestFit="1" customWidth="1"/>
    <col min="46" max="46" width="9.33203125" style="4" bestFit="1" customWidth="1"/>
    <col min="47" max="47" width="9.1640625" style="4" bestFit="1" customWidth="1"/>
    <col min="48" max="48" width="10.83203125" style="4" bestFit="1" customWidth="1"/>
    <col min="49" max="49" width="10.1640625" style="4" bestFit="1" customWidth="1"/>
    <col min="50" max="50" width="22" style="4" bestFit="1" customWidth="1"/>
    <col min="51" max="51" width="5.5" style="14" bestFit="1" customWidth="1"/>
    <col min="52" max="52" width="8.1640625" style="4" customWidth="1"/>
    <col min="53" max="53" width="6" style="4" bestFit="1" customWidth="1"/>
    <col min="54" max="54" width="2.83203125" style="4" bestFit="1" customWidth="1"/>
    <col min="55" max="55" width="4.33203125" style="4" bestFit="1" customWidth="1"/>
    <col min="56" max="56" width="2.83203125" style="4" bestFit="1" customWidth="1"/>
    <col min="57" max="57" width="3.1640625" style="4" bestFit="1" customWidth="1"/>
    <col min="58" max="58" width="2.83203125" style="4" bestFit="1" customWidth="1"/>
    <col min="59" max="59" width="10.83203125" style="7" customWidth="1"/>
    <col min="60" max="60" width="5.33203125" style="4" customWidth="1"/>
    <col min="61" max="61" width="9.5" style="7" customWidth="1"/>
    <col min="62" max="62" width="5.33203125" style="7" customWidth="1"/>
    <col min="63" max="63" width="8.5" style="7" customWidth="1"/>
    <col min="64" max="64" width="4.83203125" style="7" customWidth="1"/>
    <col min="65" max="65" width="12" style="7" bestFit="1" customWidth="1"/>
    <col min="66" max="66" width="5.33203125" style="7" customWidth="1"/>
    <col min="67" max="67" width="9.83203125" style="7" customWidth="1"/>
    <col min="68" max="68" width="5.33203125" style="7" customWidth="1"/>
    <col min="69" max="69" width="2.83203125" style="7" bestFit="1" customWidth="1"/>
    <col min="70" max="70" width="3.1640625" style="4" bestFit="1" customWidth="1"/>
    <col min="71" max="71" width="2.83203125" style="4" bestFit="1" customWidth="1"/>
    <col min="72" max="72" width="1.6640625" style="4" customWidth="1"/>
    <col min="73" max="73" width="3.33203125" style="4" bestFit="1" customWidth="1"/>
    <col min="74" max="74" width="2.83203125" style="4" bestFit="1" customWidth="1"/>
    <col min="75" max="75" width="1.6640625" style="4" customWidth="1"/>
    <col min="76" max="76" width="4.1640625" style="4" bestFit="1" customWidth="1"/>
    <col min="77" max="77" width="2.83203125" style="4" bestFit="1" customWidth="1"/>
    <col min="78" max="78" width="1.6640625" style="4" customWidth="1"/>
    <col min="79" max="79" width="3" style="4" bestFit="1" customWidth="1"/>
    <col min="80" max="80" width="2.83203125" style="4" bestFit="1" customWidth="1"/>
    <col min="81" max="81" width="1.6640625" style="4" customWidth="1"/>
    <col min="82" max="82" width="3" style="4" bestFit="1" customWidth="1"/>
    <col min="83" max="83" width="2.1640625" style="4" bestFit="1" customWidth="1"/>
    <col min="84" max="84" width="1.6640625" style="4" customWidth="1"/>
    <col min="85" max="85" width="3.1640625" style="4" bestFit="1" customWidth="1"/>
    <col min="86" max="86" width="2.1640625" style="4" bestFit="1" customWidth="1"/>
    <col min="87" max="87" width="1.6640625" style="4" customWidth="1"/>
    <col min="88" max="88" width="3.1640625" style="4" bestFit="1" customWidth="1"/>
    <col min="89" max="89" width="2.1640625" style="4" bestFit="1" customWidth="1"/>
    <col min="90" max="111" width="10" style="4" customWidth="1"/>
    <col min="112" max="122" width="10" style="5" customWidth="1"/>
    <col min="123" max="123" width="7.1640625" style="5" bestFit="1" customWidth="1"/>
    <col min="124" max="124" width="8.6640625" style="5" customWidth="1"/>
    <col min="125" max="125" width="2" style="5" bestFit="1" customWidth="1"/>
    <col min="126" max="126" width="9.6640625" style="5" customWidth="1"/>
    <col min="127" max="127" width="2" style="5" bestFit="1" customWidth="1"/>
    <col min="128" max="128" width="3.33203125" style="5" bestFit="1" customWidth="1"/>
    <col min="129" max="129" width="10.83203125" style="5" bestFit="1" customWidth="1"/>
    <col min="130" max="16384" width="10" style="5"/>
  </cols>
  <sheetData>
    <row r="1" spans="1:130" s="3" customFormat="1" x14ac:dyDescent="0.15">
      <c r="C1" s="6" t="s">
        <v>49</v>
      </c>
      <c r="D1" s="6" t="s">
        <v>50</v>
      </c>
      <c r="E1" s="6" t="s">
        <v>51</v>
      </c>
      <c r="F1" s="3" t="s">
        <v>89</v>
      </c>
      <c r="G1" s="51" t="s">
        <v>52</v>
      </c>
      <c r="H1" s="6" t="s">
        <v>21</v>
      </c>
      <c r="I1" s="6" t="s">
        <v>22</v>
      </c>
      <c r="J1" s="6" t="s">
        <v>53</v>
      </c>
      <c r="K1" s="6" t="s">
        <v>54</v>
      </c>
      <c r="L1" s="2" t="s">
        <v>4</v>
      </c>
      <c r="M1" s="6" t="s">
        <v>5</v>
      </c>
      <c r="N1" s="6" t="s">
        <v>17</v>
      </c>
      <c r="O1" s="6" t="s">
        <v>18</v>
      </c>
      <c r="P1" s="6" t="s">
        <v>19</v>
      </c>
      <c r="Q1" s="6" t="s">
        <v>20</v>
      </c>
      <c r="R1" s="6" t="s">
        <v>21</v>
      </c>
      <c r="S1" s="6" t="s">
        <v>22</v>
      </c>
      <c r="T1" s="6" t="s">
        <v>23</v>
      </c>
      <c r="U1" s="6"/>
      <c r="V1" s="3" t="s">
        <v>6</v>
      </c>
      <c r="X1" s="3" t="s">
        <v>7</v>
      </c>
      <c r="Z1" s="3" t="s">
        <v>8</v>
      </c>
      <c r="AB1" s="3" t="s">
        <v>9</v>
      </c>
      <c r="AD1" s="9" t="s">
        <v>10</v>
      </c>
      <c r="AE1" s="9"/>
      <c r="AF1" s="3" t="s">
        <v>11</v>
      </c>
      <c r="AH1" s="2" t="s">
        <v>99</v>
      </c>
      <c r="AI1" s="1"/>
      <c r="AJ1" s="1"/>
      <c r="AK1" s="1" t="s">
        <v>12</v>
      </c>
      <c r="AL1" s="1" t="s">
        <v>26</v>
      </c>
      <c r="AM1" s="1" t="s">
        <v>60</v>
      </c>
      <c r="AN1" s="1" t="s">
        <v>26</v>
      </c>
      <c r="AO1" s="1"/>
      <c r="AP1" s="1" t="s">
        <v>68</v>
      </c>
      <c r="AQ1" s="1" t="s">
        <v>70</v>
      </c>
      <c r="AR1" s="1" t="s">
        <v>48</v>
      </c>
      <c r="AS1" s="1" t="s">
        <v>88</v>
      </c>
      <c r="AT1" s="1" t="s">
        <v>61</v>
      </c>
      <c r="AU1" s="1" t="s">
        <v>90</v>
      </c>
      <c r="AV1" s="1" t="s">
        <v>62</v>
      </c>
      <c r="AW1" s="1" t="s">
        <v>94</v>
      </c>
      <c r="AX1" s="1"/>
      <c r="AY1" s="13" t="s">
        <v>56</v>
      </c>
      <c r="AZ1" s="1" t="s">
        <v>57</v>
      </c>
      <c r="BA1" s="1" t="s">
        <v>58</v>
      </c>
      <c r="BB1" s="1"/>
      <c r="BC1" s="1"/>
      <c r="BD1" s="1"/>
      <c r="BE1" s="1"/>
      <c r="BF1" s="1"/>
      <c r="BG1" s="2" t="s">
        <v>83</v>
      </c>
      <c r="BH1" s="1"/>
      <c r="BI1" s="2" t="s">
        <v>84</v>
      </c>
      <c r="BJ1" s="2"/>
      <c r="BK1" s="2" t="s">
        <v>85</v>
      </c>
      <c r="BL1" s="2"/>
      <c r="BM1" s="2" t="s">
        <v>86</v>
      </c>
      <c r="BN1" s="2"/>
      <c r="BO1" s="2" t="s">
        <v>87</v>
      </c>
      <c r="BP1" s="2"/>
      <c r="BQ1" s="2"/>
      <c r="BR1" s="1"/>
      <c r="BS1" s="2"/>
      <c r="BT1" s="2"/>
      <c r="BU1" s="1"/>
      <c r="BV1" s="2"/>
      <c r="BW1" s="2"/>
      <c r="BX1" s="1"/>
      <c r="BY1" s="2"/>
      <c r="BZ1" s="2"/>
      <c r="CA1" s="1"/>
      <c r="CB1" s="2"/>
      <c r="CC1" s="2"/>
      <c r="CD1" s="1"/>
      <c r="CE1" s="2"/>
      <c r="CF1" s="2"/>
      <c r="CG1" s="1"/>
      <c r="CH1" s="2"/>
      <c r="CI1" s="2"/>
      <c r="CJ1" s="1"/>
      <c r="CK1" s="2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Q1" s="5"/>
      <c r="DZ1" s="5"/>
    </row>
    <row r="2" spans="1:130" x14ac:dyDescent="0.15">
      <c r="A2" s="52">
        <v>5</v>
      </c>
      <c r="B2" s="5">
        <v>1</v>
      </c>
      <c r="C2" s="5" t="str">
        <f>A2&amp;IF(B2&gt;9,B2,"0"&amp;B2)</f>
        <v>501</v>
      </c>
      <c r="D2" s="10">
        <v>9737</v>
      </c>
      <c r="E2" s="8" t="s">
        <v>1</v>
      </c>
      <c r="F2" s="5" t="s">
        <v>158</v>
      </c>
      <c r="G2" s="12" t="s">
        <v>19</v>
      </c>
      <c r="H2" s="8">
        <v>1</v>
      </c>
      <c r="I2" s="8">
        <v>1</v>
      </c>
      <c r="K2" s="11"/>
      <c r="L2" s="7" t="s">
        <v>256</v>
      </c>
      <c r="N2" s="5">
        <f>ROWS($2:2)</f>
        <v>1</v>
      </c>
      <c r="O2" s="5">
        <f>COUNTIF($G$2:$G2,O$1)</f>
        <v>0</v>
      </c>
      <c r="P2" s="5">
        <f>COUNTIF($G$2:$G2,P$1)</f>
        <v>1</v>
      </c>
      <c r="Q2" s="5">
        <f>COUNTIF($G$2:$G2,Q$1)</f>
        <v>0</v>
      </c>
      <c r="R2" s="5">
        <f>SUM(H$2:H2)</f>
        <v>1</v>
      </c>
      <c r="S2" s="5">
        <f>SUM(I$2:I2)</f>
        <v>1</v>
      </c>
      <c r="T2" s="5">
        <f>(O2*2)+P2</f>
        <v>1</v>
      </c>
      <c r="BG2" s="4">
        <f t="shared" ref="BG2:BG46" si="0">IF(G2="W",1,0)</f>
        <v>0</v>
      </c>
      <c r="BH2" s="4">
        <f t="shared" ref="BH2:BH44" si="1">IF(G2="W",BH1+1,0)</f>
        <v>0</v>
      </c>
      <c r="BI2" s="4">
        <f t="shared" ref="BI2:BI46" si="2">IF(G2="D",1,0)</f>
        <v>1</v>
      </c>
      <c r="BJ2" s="4">
        <f t="shared" ref="BJ2:BJ44" si="3">IF(G2="D",BJ1+1,0)</f>
        <v>1</v>
      </c>
      <c r="BK2" s="4">
        <f t="shared" ref="BK2:BK46" si="4">IF(G2="L",1,0)</f>
        <v>0</v>
      </c>
      <c r="BL2" s="4">
        <f t="shared" ref="BL2:BL44" si="5">IF(G2="L",BL1+1,0)</f>
        <v>0</v>
      </c>
      <c r="BM2" s="4">
        <f t="shared" ref="BM2:BM46" si="6">IF(OR(G2="W",G2="D"),1,0)</f>
        <v>1</v>
      </c>
      <c r="BN2" s="4">
        <f t="shared" ref="BN2:BN44" si="7">IF(OR(G2="W",G2="D"),BN1+1,0)</f>
        <v>1</v>
      </c>
      <c r="BO2" s="4">
        <f t="shared" ref="BO2:BO46" si="8">IF(OR(G2="L",G2="D"),1,0)</f>
        <v>1</v>
      </c>
      <c r="BP2" s="4">
        <f t="shared" ref="BP2:BP44" si="9">IF(OR(G2="L",G2="D"),BP1+1,0)</f>
        <v>1</v>
      </c>
    </row>
    <row r="3" spans="1:130" x14ac:dyDescent="0.15">
      <c r="A3" s="52">
        <v>5</v>
      </c>
      <c r="B3" s="5">
        <f>B2+1</f>
        <v>2</v>
      </c>
      <c r="C3" s="5" t="str">
        <f t="shared" ref="C3:C5" si="10">A3&amp;IF(B3&gt;9,B3,"0"&amp;B3)</f>
        <v>502</v>
      </c>
      <c r="D3" s="10">
        <v>9741</v>
      </c>
      <c r="E3" s="8" t="s">
        <v>1</v>
      </c>
      <c r="F3" s="5" t="s">
        <v>63</v>
      </c>
      <c r="G3" s="12" t="s">
        <v>18</v>
      </c>
      <c r="H3" s="8">
        <v>2</v>
      </c>
      <c r="I3" s="8">
        <v>0</v>
      </c>
      <c r="K3" s="11"/>
      <c r="L3" s="7" t="s">
        <v>257</v>
      </c>
      <c r="N3" s="5">
        <f>ROWS($2:3)</f>
        <v>2</v>
      </c>
      <c r="O3" s="5">
        <f>COUNTIF($G$2:$G3,O$1)</f>
        <v>1</v>
      </c>
      <c r="P3" s="5">
        <f>COUNTIF($G$2:$G3,P$1)</f>
        <v>1</v>
      </c>
      <c r="Q3" s="5">
        <f>COUNTIF($G$2:$G3,Q$1)</f>
        <v>0</v>
      </c>
      <c r="R3" s="5">
        <f>SUM(H$2:H3)</f>
        <v>3</v>
      </c>
      <c r="S3" s="5">
        <f>SUM(I$2:I3)</f>
        <v>1</v>
      </c>
      <c r="T3" s="5">
        <f t="shared" ref="T3" si="11">(O3*2)+P3</f>
        <v>3</v>
      </c>
      <c r="BG3" s="4">
        <f t="shared" si="0"/>
        <v>1</v>
      </c>
      <c r="BH3" s="4">
        <f t="shared" si="1"/>
        <v>1</v>
      </c>
      <c r="BI3" s="4">
        <f t="shared" si="2"/>
        <v>0</v>
      </c>
      <c r="BJ3" s="4">
        <f t="shared" si="3"/>
        <v>0</v>
      </c>
      <c r="BK3" s="4">
        <f t="shared" si="4"/>
        <v>0</v>
      </c>
      <c r="BL3" s="4">
        <f t="shared" si="5"/>
        <v>0</v>
      </c>
      <c r="BM3" s="4">
        <f t="shared" si="6"/>
        <v>1</v>
      </c>
      <c r="BN3" s="4">
        <f t="shared" si="7"/>
        <v>2</v>
      </c>
      <c r="BO3" s="4">
        <f t="shared" si="8"/>
        <v>0</v>
      </c>
      <c r="BP3" s="4">
        <f t="shared" si="9"/>
        <v>0</v>
      </c>
    </row>
    <row r="4" spans="1:130" x14ac:dyDescent="0.15">
      <c r="A4" s="52">
        <v>5</v>
      </c>
      <c r="B4" s="5">
        <f t="shared" ref="B4:B5" si="12">B3+1</f>
        <v>3</v>
      </c>
      <c r="C4" s="5" t="str">
        <f t="shared" si="10"/>
        <v>503</v>
      </c>
      <c r="D4" s="10">
        <v>9744</v>
      </c>
      <c r="E4" s="8" t="s">
        <v>22</v>
      </c>
      <c r="F4" s="5" t="s">
        <v>72</v>
      </c>
      <c r="G4" s="12" t="s">
        <v>20</v>
      </c>
      <c r="H4" s="8">
        <v>1</v>
      </c>
      <c r="I4" s="8">
        <v>3</v>
      </c>
      <c r="K4" s="11"/>
      <c r="L4" s="7" t="s">
        <v>209</v>
      </c>
      <c r="N4" s="5">
        <f>ROWS($2:4)</f>
        <v>3</v>
      </c>
      <c r="O4" s="5">
        <f>COUNTIF($G$2:$G4,O$1)</f>
        <v>1</v>
      </c>
      <c r="P4" s="5">
        <f>COUNTIF($G$2:$G4,P$1)</f>
        <v>1</v>
      </c>
      <c r="Q4" s="5">
        <f>COUNTIF($G$2:$G4,Q$1)</f>
        <v>1</v>
      </c>
      <c r="R4" s="5">
        <f>SUM(H$2:H4)</f>
        <v>4</v>
      </c>
      <c r="S4" s="5">
        <f>SUM(I$2:I4)</f>
        <v>4</v>
      </c>
      <c r="T4" s="5">
        <f t="shared" ref="T4:T39" si="13">(O4*2)+P4</f>
        <v>3</v>
      </c>
      <c r="BG4" s="4">
        <f t="shared" si="0"/>
        <v>0</v>
      </c>
      <c r="BH4" s="4">
        <f t="shared" si="1"/>
        <v>0</v>
      </c>
      <c r="BI4" s="4">
        <f t="shared" si="2"/>
        <v>0</v>
      </c>
      <c r="BJ4" s="4">
        <f t="shared" si="3"/>
        <v>0</v>
      </c>
      <c r="BK4" s="4">
        <f t="shared" si="4"/>
        <v>1</v>
      </c>
      <c r="BL4" s="4">
        <f t="shared" si="5"/>
        <v>1</v>
      </c>
      <c r="BM4" s="4">
        <f t="shared" si="6"/>
        <v>0</v>
      </c>
      <c r="BN4" s="4">
        <f t="shared" si="7"/>
        <v>0</v>
      </c>
      <c r="BO4" s="4">
        <f t="shared" si="8"/>
        <v>1</v>
      </c>
      <c r="BP4" s="4">
        <f t="shared" si="9"/>
        <v>1</v>
      </c>
    </row>
    <row r="5" spans="1:130" x14ac:dyDescent="0.15">
      <c r="A5" s="52">
        <v>5</v>
      </c>
      <c r="B5" s="5">
        <f t="shared" si="12"/>
        <v>4</v>
      </c>
      <c r="C5" s="5" t="str">
        <f t="shared" si="10"/>
        <v>504</v>
      </c>
      <c r="D5" s="10">
        <v>9751</v>
      </c>
      <c r="E5" s="8" t="s">
        <v>1</v>
      </c>
      <c r="F5" s="5" t="s">
        <v>95</v>
      </c>
      <c r="G5" s="12" t="s">
        <v>18</v>
      </c>
      <c r="H5" s="8">
        <v>7</v>
      </c>
      <c r="I5" s="8">
        <v>0</v>
      </c>
      <c r="K5" s="11"/>
      <c r="L5" s="7" t="s">
        <v>346</v>
      </c>
      <c r="N5" s="5">
        <f>ROWS($2:5)</f>
        <v>4</v>
      </c>
      <c r="O5" s="5">
        <f>COUNTIF($G$2:$G5,O$1)</f>
        <v>2</v>
      </c>
      <c r="P5" s="5">
        <f>COUNTIF($G$2:$G5,P$1)</f>
        <v>1</v>
      </c>
      <c r="Q5" s="5">
        <f>COUNTIF($G$2:$G5,Q$1)</f>
        <v>1</v>
      </c>
      <c r="R5" s="5">
        <f>SUM(H$2:H5)</f>
        <v>11</v>
      </c>
      <c r="S5" s="5">
        <f>SUM(I$2:I5)</f>
        <v>4</v>
      </c>
      <c r="T5" s="5">
        <f t="shared" si="13"/>
        <v>5</v>
      </c>
      <c r="BG5" s="4">
        <f t="shared" si="0"/>
        <v>1</v>
      </c>
      <c r="BH5" s="4">
        <f t="shared" si="1"/>
        <v>1</v>
      </c>
      <c r="BI5" s="4">
        <f t="shared" si="2"/>
        <v>0</v>
      </c>
      <c r="BJ5" s="4">
        <f t="shared" si="3"/>
        <v>0</v>
      </c>
      <c r="BK5" s="4">
        <f t="shared" si="4"/>
        <v>0</v>
      </c>
      <c r="BL5" s="4">
        <f t="shared" si="5"/>
        <v>0</v>
      </c>
      <c r="BM5" s="4">
        <f t="shared" si="6"/>
        <v>1</v>
      </c>
      <c r="BN5" s="4">
        <f t="shared" si="7"/>
        <v>1</v>
      </c>
      <c r="BO5" s="4">
        <f t="shared" si="8"/>
        <v>0</v>
      </c>
      <c r="BP5" s="4">
        <f t="shared" si="9"/>
        <v>0</v>
      </c>
    </row>
    <row r="6" spans="1:130" x14ac:dyDescent="0.15">
      <c r="A6" s="52">
        <v>5</v>
      </c>
      <c r="B6" s="5">
        <f t="shared" ref="B6:B39" si="14">B5+1</f>
        <v>5</v>
      </c>
      <c r="C6" s="5" t="str">
        <f t="shared" ref="C6:C39" si="15">A6&amp;IF(B6&gt;9,B6,"0"&amp;B6)</f>
        <v>505</v>
      </c>
      <c r="D6" s="10">
        <v>9755</v>
      </c>
      <c r="E6" s="8" t="s">
        <v>22</v>
      </c>
      <c r="F6" s="5" t="s">
        <v>170</v>
      </c>
      <c r="G6" s="12" t="s">
        <v>20</v>
      </c>
      <c r="H6" s="8">
        <v>2</v>
      </c>
      <c r="I6" s="8">
        <v>3</v>
      </c>
      <c r="K6" s="11"/>
      <c r="L6" s="7" t="s">
        <v>258</v>
      </c>
      <c r="N6" s="5">
        <f>ROWS($2:6)</f>
        <v>5</v>
      </c>
      <c r="O6" s="5">
        <f>COUNTIF($G$2:$G6,O$1)</f>
        <v>2</v>
      </c>
      <c r="P6" s="5">
        <f>COUNTIF($G$2:$G6,P$1)</f>
        <v>1</v>
      </c>
      <c r="Q6" s="5">
        <f>COUNTIF($G$2:$G6,Q$1)</f>
        <v>2</v>
      </c>
      <c r="R6" s="5">
        <f>SUM(H$2:H6)</f>
        <v>13</v>
      </c>
      <c r="S6" s="5">
        <f>SUM(I$2:I6)</f>
        <v>7</v>
      </c>
      <c r="T6" s="5">
        <f t="shared" si="13"/>
        <v>5</v>
      </c>
      <c r="BG6" s="4"/>
      <c r="BI6" s="4"/>
      <c r="BJ6" s="4"/>
      <c r="BK6" s="4"/>
      <c r="BL6" s="4"/>
      <c r="BM6" s="4"/>
      <c r="BN6" s="4"/>
      <c r="BO6" s="4"/>
      <c r="BP6" s="4"/>
    </row>
    <row r="7" spans="1:130" x14ac:dyDescent="0.15">
      <c r="A7" s="52">
        <v>5</v>
      </c>
      <c r="B7" s="5">
        <f t="shared" si="14"/>
        <v>6</v>
      </c>
      <c r="C7" s="5" t="str">
        <f t="shared" si="15"/>
        <v>506</v>
      </c>
      <c r="D7" s="10">
        <v>9758</v>
      </c>
      <c r="E7" s="8" t="s">
        <v>22</v>
      </c>
      <c r="F7" s="5" t="s">
        <v>163</v>
      </c>
      <c r="G7" s="12" t="s">
        <v>20</v>
      </c>
      <c r="H7" s="8">
        <v>1</v>
      </c>
      <c r="I7" s="8">
        <v>4</v>
      </c>
      <c r="K7" s="11"/>
      <c r="L7" s="7" t="s">
        <v>246</v>
      </c>
      <c r="N7" s="5">
        <f>ROWS($2:7)</f>
        <v>6</v>
      </c>
      <c r="O7" s="5">
        <f>COUNTIF($G$2:$G7,O$1)</f>
        <v>2</v>
      </c>
      <c r="P7" s="5">
        <f>COUNTIF($G$2:$G7,P$1)</f>
        <v>1</v>
      </c>
      <c r="Q7" s="5">
        <f>COUNTIF($G$2:$G7,Q$1)</f>
        <v>3</v>
      </c>
      <c r="R7" s="5">
        <f>SUM(H$2:H7)</f>
        <v>14</v>
      </c>
      <c r="S7" s="5">
        <f>SUM(I$2:I7)</f>
        <v>11</v>
      </c>
      <c r="T7" s="5">
        <f t="shared" si="13"/>
        <v>5</v>
      </c>
      <c r="BG7" s="4">
        <f t="shared" si="0"/>
        <v>0</v>
      </c>
      <c r="BH7" s="4">
        <f>IF(G7="W",BH5+1,0)</f>
        <v>0</v>
      </c>
      <c r="BI7" s="4">
        <f t="shared" si="2"/>
        <v>0</v>
      </c>
      <c r="BJ7" s="4">
        <f>IF(G7="D",BJ5+1,0)</f>
        <v>0</v>
      </c>
      <c r="BK7" s="4">
        <f t="shared" si="4"/>
        <v>1</v>
      </c>
      <c r="BL7" s="4">
        <f>IF(G7="L",BL5+1,0)</f>
        <v>1</v>
      </c>
      <c r="BM7" s="4">
        <f t="shared" si="6"/>
        <v>0</v>
      </c>
      <c r="BN7" s="4">
        <f>IF(OR(G7="W",G7="D"),BN5+1,0)</f>
        <v>0</v>
      </c>
      <c r="BO7" s="4">
        <f t="shared" si="8"/>
        <v>1</v>
      </c>
      <c r="BP7" s="4">
        <f>IF(OR(G7="L",G7="D"),BP5+1,0)</f>
        <v>1</v>
      </c>
    </row>
    <row r="8" spans="1:130" x14ac:dyDescent="0.15">
      <c r="A8" s="52">
        <v>5</v>
      </c>
      <c r="B8" s="5">
        <f t="shared" si="14"/>
        <v>7</v>
      </c>
      <c r="C8" s="5" t="str">
        <f t="shared" si="15"/>
        <v>507</v>
      </c>
      <c r="D8" s="10">
        <v>9763</v>
      </c>
      <c r="E8" s="8" t="s">
        <v>22</v>
      </c>
      <c r="F8" s="5" t="s">
        <v>166</v>
      </c>
      <c r="G8" s="12" t="s">
        <v>19</v>
      </c>
      <c r="H8" s="8">
        <v>1</v>
      </c>
      <c r="I8" s="8">
        <v>1</v>
      </c>
      <c r="K8" s="11"/>
      <c r="L8" s="7" t="s">
        <v>259</v>
      </c>
      <c r="N8" s="5">
        <f>ROWS($2:8)</f>
        <v>7</v>
      </c>
      <c r="O8" s="5">
        <f>COUNTIF($G$2:$G8,O$1)</f>
        <v>2</v>
      </c>
      <c r="P8" s="5">
        <f>COUNTIF($G$2:$G8,P$1)</f>
        <v>2</v>
      </c>
      <c r="Q8" s="5">
        <f>COUNTIF($G$2:$G8,Q$1)</f>
        <v>3</v>
      </c>
      <c r="R8" s="5">
        <f>SUM(H$2:H8)</f>
        <v>15</v>
      </c>
      <c r="S8" s="5">
        <f>SUM(I$2:I8)</f>
        <v>12</v>
      </c>
      <c r="T8" s="5">
        <f t="shared" si="13"/>
        <v>6</v>
      </c>
      <c r="BG8" s="4">
        <f t="shared" si="0"/>
        <v>0</v>
      </c>
      <c r="BH8" s="4">
        <f t="shared" si="1"/>
        <v>0</v>
      </c>
      <c r="BI8" s="4">
        <f t="shared" si="2"/>
        <v>1</v>
      </c>
      <c r="BJ8" s="4">
        <f t="shared" si="3"/>
        <v>1</v>
      </c>
      <c r="BK8" s="4">
        <f t="shared" si="4"/>
        <v>0</v>
      </c>
      <c r="BL8" s="4">
        <f t="shared" si="5"/>
        <v>0</v>
      </c>
      <c r="BM8" s="4">
        <f t="shared" si="6"/>
        <v>1</v>
      </c>
      <c r="BN8" s="4">
        <f t="shared" si="7"/>
        <v>1</v>
      </c>
      <c r="BO8" s="4">
        <f t="shared" si="8"/>
        <v>1</v>
      </c>
      <c r="BP8" s="4">
        <f t="shared" si="9"/>
        <v>2</v>
      </c>
    </row>
    <row r="9" spans="1:130" x14ac:dyDescent="0.15">
      <c r="A9" s="52">
        <v>5</v>
      </c>
      <c r="B9" s="5">
        <f t="shared" si="14"/>
        <v>8</v>
      </c>
      <c r="C9" s="5" t="str">
        <f t="shared" si="15"/>
        <v>508</v>
      </c>
      <c r="D9" s="10">
        <v>9765</v>
      </c>
      <c r="E9" s="8" t="s">
        <v>1</v>
      </c>
      <c r="F9" s="5" t="s">
        <v>169</v>
      </c>
      <c r="G9" s="12" t="s">
        <v>18</v>
      </c>
      <c r="H9" s="8">
        <v>6</v>
      </c>
      <c r="I9" s="8">
        <v>0</v>
      </c>
      <c r="K9" s="11"/>
      <c r="L9" s="7" t="s">
        <v>260</v>
      </c>
      <c r="N9" s="5">
        <f>ROWS($2:9)</f>
        <v>8</v>
      </c>
      <c r="O9" s="5">
        <f>COUNTIF($G$2:$G9,O$1)</f>
        <v>3</v>
      </c>
      <c r="P9" s="5">
        <f>COUNTIF($G$2:$G9,P$1)</f>
        <v>2</v>
      </c>
      <c r="Q9" s="5">
        <f>COUNTIF($G$2:$G9,Q$1)</f>
        <v>3</v>
      </c>
      <c r="R9" s="5">
        <f>SUM(H$2:H9)</f>
        <v>21</v>
      </c>
      <c r="S9" s="5">
        <f>SUM(I$2:I9)</f>
        <v>12</v>
      </c>
      <c r="T9" s="5">
        <f t="shared" si="13"/>
        <v>8</v>
      </c>
      <c r="BG9" s="4">
        <f t="shared" si="0"/>
        <v>1</v>
      </c>
      <c r="BH9" s="4">
        <f t="shared" si="1"/>
        <v>1</v>
      </c>
      <c r="BI9" s="4">
        <f t="shared" si="2"/>
        <v>0</v>
      </c>
      <c r="BJ9" s="4">
        <f t="shared" si="3"/>
        <v>0</v>
      </c>
      <c r="BK9" s="4">
        <f t="shared" si="4"/>
        <v>0</v>
      </c>
      <c r="BL9" s="4">
        <f t="shared" si="5"/>
        <v>0</v>
      </c>
      <c r="BM9" s="4">
        <f t="shared" si="6"/>
        <v>1</v>
      </c>
      <c r="BN9" s="4">
        <f t="shared" si="7"/>
        <v>2</v>
      </c>
      <c r="BO9" s="4">
        <f t="shared" si="8"/>
        <v>0</v>
      </c>
      <c r="BP9" s="4">
        <f t="shared" si="9"/>
        <v>0</v>
      </c>
    </row>
    <row r="10" spans="1:130" x14ac:dyDescent="0.15">
      <c r="A10" s="52">
        <v>5</v>
      </c>
      <c r="B10" s="5">
        <f t="shared" si="14"/>
        <v>9</v>
      </c>
      <c r="C10" s="5" t="str">
        <f t="shared" si="15"/>
        <v>509</v>
      </c>
      <c r="D10" s="10">
        <v>9779</v>
      </c>
      <c r="E10" s="8" t="s">
        <v>22</v>
      </c>
      <c r="F10" s="5" t="s">
        <v>123</v>
      </c>
      <c r="G10" s="12" t="s">
        <v>19</v>
      </c>
      <c r="H10" s="8">
        <v>1</v>
      </c>
      <c r="I10" s="8">
        <v>1</v>
      </c>
      <c r="K10" s="11"/>
      <c r="L10" s="7" t="s">
        <v>263</v>
      </c>
      <c r="N10" s="5">
        <f>ROWS($2:10)</f>
        <v>9</v>
      </c>
      <c r="O10" s="5">
        <f>COUNTIF($G$2:$G10,O$1)</f>
        <v>3</v>
      </c>
      <c r="P10" s="5">
        <f>COUNTIF($G$2:$G10,P$1)</f>
        <v>3</v>
      </c>
      <c r="Q10" s="5">
        <f>COUNTIF($G$2:$G10,Q$1)</f>
        <v>3</v>
      </c>
      <c r="R10" s="5">
        <f>SUM(H$2:H10)</f>
        <v>22</v>
      </c>
      <c r="S10" s="5">
        <f>SUM(I$2:I10)</f>
        <v>13</v>
      </c>
      <c r="T10" s="5">
        <f t="shared" si="13"/>
        <v>9</v>
      </c>
      <c r="BG10" s="4">
        <f t="shared" si="0"/>
        <v>0</v>
      </c>
      <c r="BH10" s="4">
        <f t="shared" si="1"/>
        <v>0</v>
      </c>
      <c r="BI10" s="4">
        <f t="shared" si="2"/>
        <v>1</v>
      </c>
      <c r="BJ10" s="4">
        <f t="shared" si="3"/>
        <v>1</v>
      </c>
      <c r="BK10" s="4">
        <f t="shared" si="4"/>
        <v>0</v>
      </c>
      <c r="BL10" s="4">
        <f t="shared" si="5"/>
        <v>0</v>
      </c>
      <c r="BM10" s="4">
        <f t="shared" si="6"/>
        <v>1</v>
      </c>
      <c r="BN10" s="4">
        <f t="shared" si="7"/>
        <v>3</v>
      </c>
      <c r="BO10" s="4">
        <f t="shared" si="8"/>
        <v>1</v>
      </c>
      <c r="BP10" s="4">
        <f t="shared" si="9"/>
        <v>1</v>
      </c>
    </row>
    <row r="11" spans="1:130" x14ac:dyDescent="0.15">
      <c r="A11" s="52">
        <v>5</v>
      </c>
      <c r="B11" s="5">
        <f t="shared" si="14"/>
        <v>10</v>
      </c>
      <c r="C11" s="5" t="str">
        <f t="shared" si="15"/>
        <v>510</v>
      </c>
      <c r="D11" s="10">
        <v>9781</v>
      </c>
      <c r="E11" s="8" t="s">
        <v>22</v>
      </c>
      <c r="F11" s="5" t="s">
        <v>131</v>
      </c>
      <c r="G11" s="12" t="s">
        <v>20</v>
      </c>
      <c r="H11" s="8">
        <v>1</v>
      </c>
      <c r="I11" s="8">
        <v>3</v>
      </c>
      <c r="K11" s="11"/>
      <c r="L11" s="7" t="s">
        <v>34</v>
      </c>
      <c r="N11" s="5">
        <f>ROWS($2:11)</f>
        <v>10</v>
      </c>
      <c r="O11" s="5">
        <f>COUNTIF($G$2:$G11,O$1)</f>
        <v>3</v>
      </c>
      <c r="P11" s="5">
        <f>COUNTIF($G$2:$G11,P$1)</f>
        <v>3</v>
      </c>
      <c r="Q11" s="5">
        <f>COUNTIF($G$2:$G11,Q$1)</f>
        <v>4</v>
      </c>
      <c r="R11" s="5">
        <f>SUM(H$2:H11)</f>
        <v>23</v>
      </c>
      <c r="S11" s="5">
        <f>SUM(I$2:I11)</f>
        <v>16</v>
      </c>
      <c r="T11" s="5">
        <f t="shared" si="13"/>
        <v>9</v>
      </c>
      <c r="BG11" s="4">
        <f t="shared" si="0"/>
        <v>0</v>
      </c>
      <c r="BH11" s="4">
        <f t="shared" si="1"/>
        <v>0</v>
      </c>
      <c r="BI11" s="4">
        <f t="shared" si="2"/>
        <v>0</v>
      </c>
      <c r="BJ11" s="4">
        <f t="shared" si="3"/>
        <v>0</v>
      </c>
      <c r="BK11" s="4">
        <f t="shared" si="4"/>
        <v>1</v>
      </c>
      <c r="BL11" s="4">
        <f t="shared" si="5"/>
        <v>1</v>
      </c>
      <c r="BM11" s="4">
        <f t="shared" si="6"/>
        <v>0</v>
      </c>
      <c r="BN11" s="4">
        <f t="shared" si="7"/>
        <v>0</v>
      </c>
      <c r="BO11" s="4">
        <f t="shared" si="8"/>
        <v>1</v>
      </c>
      <c r="BP11" s="4">
        <f t="shared" si="9"/>
        <v>2</v>
      </c>
    </row>
    <row r="12" spans="1:130" x14ac:dyDescent="0.15">
      <c r="A12" s="52">
        <v>5</v>
      </c>
      <c r="B12" s="5">
        <f t="shared" si="14"/>
        <v>11</v>
      </c>
      <c r="C12" s="5" t="str">
        <f t="shared" si="15"/>
        <v>511</v>
      </c>
      <c r="D12" s="10">
        <v>9793</v>
      </c>
      <c r="E12" s="8" t="s">
        <v>1</v>
      </c>
      <c r="F12" s="5" t="s">
        <v>144</v>
      </c>
      <c r="G12" s="12" t="s">
        <v>18</v>
      </c>
      <c r="H12" s="8">
        <v>7</v>
      </c>
      <c r="I12" s="8">
        <v>1</v>
      </c>
      <c r="K12" s="11"/>
      <c r="L12" s="7" t="s">
        <v>352</v>
      </c>
      <c r="N12" s="5">
        <f>ROWS($2:12)</f>
        <v>11</v>
      </c>
      <c r="O12" s="5">
        <f>COUNTIF($G$2:$G12,O$1)</f>
        <v>4</v>
      </c>
      <c r="P12" s="5">
        <f>COUNTIF($G$2:$G12,P$1)</f>
        <v>3</v>
      </c>
      <c r="Q12" s="5">
        <f>COUNTIF($G$2:$G12,Q$1)</f>
        <v>4</v>
      </c>
      <c r="R12" s="5">
        <f>SUM(H$2:H12)</f>
        <v>30</v>
      </c>
      <c r="S12" s="5">
        <f>SUM(I$2:I12)</f>
        <v>17</v>
      </c>
      <c r="T12" s="5">
        <f t="shared" si="13"/>
        <v>11</v>
      </c>
      <c r="BG12" s="4">
        <f t="shared" si="0"/>
        <v>1</v>
      </c>
      <c r="BH12" s="4">
        <f t="shared" si="1"/>
        <v>1</v>
      </c>
      <c r="BI12" s="4">
        <f t="shared" si="2"/>
        <v>0</v>
      </c>
      <c r="BJ12" s="4">
        <f t="shared" si="3"/>
        <v>0</v>
      </c>
      <c r="BK12" s="4">
        <f t="shared" si="4"/>
        <v>0</v>
      </c>
      <c r="BL12" s="4">
        <f t="shared" si="5"/>
        <v>0</v>
      </c>
      <c r="BM12" s="4">
        <f t="shared" si="6"/>
        <v>1</v>
      </c>
      <c r="BN12" s="4">
        <f t="shared" si="7"/>
        <v>1</v>
      </c>
      <c r="BO12" s="4">
        <f t="shared" si="8"/>
        <v>0</v>
      </c>
      <c r="BP12" s="4">
        <f t="shared" si="9"/>
        <v>0</v>
      </c>
    </row>
    <row r="13" spans="1:130" x14ac:dyDescent="0.15">
      <c r="A13" s="52">
        <v>5</v>
      </c>
      <c r="B13" s="5">
        <f t="shared" si="14"/>
        <v>12</v>
      </c>
      <c r="C13" s="5" t="str">
        <f t="shared" si="15"/>
        <v>512</v>
      </c>
      <c r="D13" s="10">
        <v>9807</v>
      </c>
      <c r="E13" s="8" t="s">
        <v>1</v>
      </c>
      <c r="F13" s="5" t="s">
        <v>121</v>
      </c>
      <c r="G13" s="12" t="s">
        <v>19</v>
      </c>
      <c r="H13" s="8">
        <v>0</v>
      </c>
      <c r="I13" s="8">
        <v>0</v>
      </c>
      <c r="K13" s="11"/>
      <c r="N13" s="5">
        <f>ROWS($2:13)</f>
        <v>12</v>
      </c>
      <c r="O13" s="5">
        <f>COUNTIF($G$2:$G13,O$1)</f>
        <v>4</v>
      </c>
      <c r="P13" s="5">
        <f>COUNTIF($G$2:$G13,P$1)</f>
        <v>4</v>
      </c>
      <c r="Q13" s="5">
        <f>COUNTIF($G$2:$G13,Q$1)</f>
        <v>4</v>
      </c>
      <c r="R13" s="5">
        <f>SUM(H$2:H13)</f>
        <v>30</v>
      </c>
      <c r="S13" s="5">
        <f>SUM(I$2:I13)</f>
        <v>17</v>
      </c>
      <c r="T13" s="5">
        <f t="shared" si="13"/>
        <v>12</v>
      </c>
      <c r="BG13" s="4">
        <f t="shared" si="0"/>
        <v>0</v>
      </c>
      <c r="BH13" s="4">
        <f t="shared" si="1"/>
        <v>0</v>
      </c>
      <c r="BI13" s="4">
        <f t="shared" si="2"/>
        <v>1</v>
      </c>
      <c r="BJ13" s="4">
        <f t="shared" si="3"/>
        <v>1</v>
      </c>
      <c r="BK13" s="4">
        <f t="shared" si="4"/>
        <v>0</v>
      </c>
      <c r="BL13" s="4">
        <f t="shared" si="5"/>
        <v>0</v>
      </c>
      <c r="BM13" s="4">
        <f t="shared" si="6"/>
        <v>1</v>
      </c>
      <c r="BN13" s="4">
        <f t="shared" si="7"/>
        <v>2</v>
      </c>
      <c r="BO13" s="4">
        <f t="shared" si="8"/>
        <v>1</v>
      </c>
      <c r="BP13" s="4">
        <f t="shared" si="9"/>
        <v>1</v>
      </c>
    </row>
    <row r="14" spans="1:130" x14ac:dyDescent="0.15">
      <c r="A14" s="52">
        <v>5</v>
      </c>
      <c r="B14" s="5">
        <f t="shared" si="14"/>
        <v>13</v>
      </c>
      <c r="C14" s="5" t="str">
        <f t="shared" si="15"/>
        <v>513</v>
      </c>
      <c r="D14" s="10">
        <v>9821</v>
      </c>
      <c r="E14" s="8" t="s">
        <v>1</v>
      </c>
      <c r="F14" s="5" t="s">
        <v>125</v>
      </c>
      <c r="G14" s="12" t="s">
        <v>18</v>
      </c>
      <c r="H14" s="8">
        <v>2</v>
      </c>
      <c r="I14" s="8">
        <v>1</v>
      </c>
      <c r="K14" s="11"/>
      <c r="L14" s="7" t="s">
        <v>261</v>
      </c>
      <c r="N14" s="5">
        <f>ROWS($2:14)</f>
        <v>13</v>
      </c>
      <c r="O14" s="5">
        <f>COUNTIF($G$2:$G14,O$1)</f>
        <v>5</v>
      </c>
      <c r="P14" s="5">
        <f>COUNTIF($G$2:$G14,P$1)</f>
        <v>4</v>
      </c>
      <c r="Q14" s="5">
        <f>COUNTIF($G$2:$G14,Q$1)</f>
        <v>4</v>
      </c>
      <c r="R14" s="5">
        <f>SUM(H$2:H14)</f>
        <v>32</v>
      </c>
      <c r="S14" s="5">
        <f>SUM(I$2:I14)</f>
        <v>18</v>
      </c>
      <c r="T14" s="5">
        <f t="shared" si="13"/>
        <v>14</v>
      </c>
      <c r="BG14" s="4">
        <f t="shared" si="0"/>
        <v>1</v>
      </c>
      <c r="BH14" s="4">
        <f t="shared" si="1"/>
        <v>1</v>
      </c>
      <c r="BI14" s="4">
        <f t="shared" si="2"/>
        <v>0</v>
      </c>
      <c r="BJ14" s="4">
        <f t="shared" si="3"/>
        <v>0</v>
      </c>
      <c r="BK14" s="4">
        <f t="shared" si="4"/>
        <v>0</v>
      </c>
      <c r="BL14" s="4">
        <f t="shared" si="5"/>
        <v>0</v>
      </c>
      <c r="BM14" s="4">
        <f t="shared" si="6"/>
        <v>1</v>
      </c>
      <c r="BN14" s="4">
        <f t="shared" si="7"/>
        <v>3</v>
      </c>
      <c r="BO14" s="4">
        <f t="shared" si="8"/>
        <v>0</v>
      </c>
      <c r="BP14" s="4">
        <f t="shared" si="9"/>
        <v>0</v>
      </c>
    </row>
    <row r="15" spans="1:130" x14ac:dyDescent="0.15">
      <c r="A15" s="52">
        <v>5</v>
      </c>
      <c r="B15" s="5">
        <f t="shared" si="14"/>
        <v>14</v>
      </c>
      <c r="C15" s="5" t="str">
        <f t="shared" si="15"/>
        <v>514</v>
      </c>
      <c r="D15" s="10">
        <v>9835</v>
      </c>
      <c r="E15" s="8" t="s">
        <v>1</v>
      </c>
      <c r="F15" s="5" t="s">
        <v>173</v>
      </c>
      <c r="G15" s="12" t="s">
        <v>19</v>
      </c>
      <c r="H15" s="8">
        <v>4</v>
      </c>
      <c r="I15" s="8">
        <v>4</v>
      </c>
      <c r="K15" s="11"/>
      <c r="L15" s="7" t="s">
        <v>262</v>
      </c>
      <c r="N15" s="5">
        <f>ROWS($2:15)</f>
        <v>14</v>
      </c>
      <c r="O15" s="5">
        <f>COUNTIF($G$2:$G15,O$1)</f>
        <v>5</v>
      </c>
      <c r="P15" s="5">
        <f>COUNTIF($G$2:$G15,P$1)</f>
        <v>5</v>
      </c>
      <c r="Q15" s="5">
        <f>COUNTIF($G$2:$G15,Q$1)</f>
        <v>4</v>
      </c>
      <c r="R15" s="5">
        <f>SUM(H$2:H15)</f>
        <v>36</v>
      </c>
      <c r="S15" s="5">
        <f>SUM(I$2:I15)</f>
        <v>22</v>
      </c>
      <c r="T15" s="5">
        <f t="shared" si="13"/>
        <v>15</v>
      </c>
      <c r="BG15" s="4">
        <f t="shared" si="0"/>
        <v>0</v>
      </c>
      <c r="BH15" s="4">
        <f t="shared" si="1"/>
        <v>0</v>
      </c>
      <c r="BI15" s="4">
        <f t="shared" si="2"/>
        <v>1</v>
      </c>
      <c r="BJ15" s="4">
        <f t="shared" si="3"/>
        <v>1</v>
      </c>
      <c r="BK15" s="4">
        <f t="shared" si="4"/>
        <v>0</v>
      </c>
      <c r="BL15" s="4">
        <f t="shared" si="5"/>
        <v>0</v>
      </c>
      <c r="BM15" s="4">
        <f t="shared" si="6"/>
        <v>1</v>
      </c>
      <c r="BN15" s="4">
        <f t="shared" si="7"/>
        <v>4</v>
      </c>
      <c r="BO15" s="4">
        <f t="shared" si="8"/>
        <v>1</v>
      </c>
      <c r="BP15" s="4">
        <f t="shared" si="9"/>
        <v>1</v>
      </c>
    </row>
    <row r="16" spans="1:130" x14ac:dyDescent="0.15">
      <c r="A16" s="52">
        <v>5</v>
      </c>
      <c r="B16" s="5">
        <f t="shared" si="14"/>
        <v>15</v>
      </c>
      <c r="C16" s="5" t="str">
        <f t="shared" si="15"/>
        <v>515</v>
      </c>
      <c r="D16" s="10">
        <v>9849</v>
      </c>
      <c r="E16" s="8" t="s">
        <v>1</v>
      </c>
      <c r="F16" s="5" t="s">
        <v>162</v>
      </c>
      <c r="G16" s="12" t="s">
        <v>18</v>
      </c>
      <c r="H16" s="8">
        <v>5</v>
      </c>
      <c r="I16" s="8">
        <v>2</v>
      </c>
      <c r="K16" s="11"/>
      <c r="L16" s="7" t="s">
        <v>264</v>
      </c>
      <c r="N16" s="5">
        <f>ROWS($2:16)</f>
        <v>15</v>
      </c>
      <c r="O16" s="5">
        <f>COUNTIF($G$2:$G16,O$1)</f>
        <v>6</v>
      </c>
      <c r="P16" s="5">
        <f>COUNTIF($G$2:$G16,P$1)</f>
        <v>5</v>
      </c>
      <c r="Q16" s="5">
        <f>COUNTIF($G$2:$G16,Q$1)</f>
        <v>4</v>
      </c>
      <c r="R16" s="5">
        <f>SUM(H$2:H16)</f>
        <v>41</v>
      </c>
      <c r="S16" s="5">
        <f>SUM(I$2:I16)</f>
        <v>24</v>
      </c>
      <c r="T16" s="5">
        <f t="shared" si="13"/>
        <v>17</v>
      </c>
      <c r="BG16" s="4">
        <f t="shared" si="0"/>
        <v>1</v>
      </c>
      <c r="BH16" s="4">
        <f t="shared" si="1"/>
        <v>1</v>
      </c>
      <c r="BI16" s="4">
        <f t="shared" si="2"/>
        <v>0</v>
      </c>
      <c r="BJ16" s="4">
        <f t="shared" si="3"/>
        <v>0</v>
      </c>
      <c r="BK16" s="4">
        <f t="shared" si="4"/>
        <v>0</v>
      </c>
      <c r="BL16" s="4">
        <f t="shared" si="5"/>
        <v>0</v>
      </c>
      <c r="BM16" s="4">
        <f t="shared" si="6"/>
        <v>1</v>
      </c>
      <c r="BN16" s="4">
        <f t="shared" si="7"/>
        <v>5</v>
      </c>
      <c r="BO16" s="4">
        <f t="shared" si="8"/>
        <v>0</v>
      </c>
      <c r="BP16" s="4">
        <f t="shared" si="9"/>
        <v>0</v>
      </c>
    </row>
    <row r="17" spans="1:130" x14ac:dyDescent="0.15">
      <c r="A17" s="52">
        <v>5</v>
      </c>
      <c r="B17" s="5">
        <f t="shared" si="14"/>
        <v>16</v>
      </c>
      <c r="C17" s="5" t="str">
        <f t="shared" si="15"/>
        <v>516</v>
      </c>
      <c r="D17" s="10">
        <v>9856</v>
      </c>
      <c r="E17" s="8" t="s">
        <v>22</v>
      </c>
      <c r="F17" s="5" t="s">
        <v>3</v>
      </c>
      <c r="G17" s="12" t="s">
        <v>19</v>
      </c>
      <c r="H17" s="8">
        <v>2</v>
      </c>
      <c r="I17" s="8">
        <v>2</v>
      </c>
      <c r="K17" s="11"/>
      <c r="L17" s="7" t="s">
        <v>265</v>
      </c>
      <c r="N17" s="5">
        <f>ROWS($2:17)</f>
        <v>16</v>
      </c>
      <c r="O17" s="5">
        <f>COUNTIF($G$2:$G17,O$1)</f>
        <v>6</v>
      </c>
      <c r="P17" s="5">
        <f>COUNTIF($G$2:$G17,P$1)</f>
        <v>6</v>
      </c>
      <c r="Q17" s="5">
        <f>COUNTIF($G$2:$G17,Q$1)</f>
        <v>4</v>
      </c>
      <c r="R17" s="5">
        <f>SUM(H$2:H17)</f>
        <v>43</v>
      </c>
      <c r="S17" s="5">
        <f>SUM(I$2:I17)</f>
        <v>26</v>
      </c>
      <c r="T17" s="5">
        <f t="shared" si="13"/>
        <v>18</v>
      </c>
      <c r="BG17" s="4">
        <f t="shared" si="0"/>
        <v>0</v>
      </c>
      <c r="BH17" s="4">
        <f t="shared" si="1"/>
        <v>0</v>
      </c>
      <c r="BI17" s="4">
        <f t="shared" si="2"/>
        <v>1</v>
      </c>
      <c r="BJ17" s="4">
        <f t="shared" si="3"/>
        <v>1</v>
      </c>
      <c r="BK17" s="4">
        <f t="shared" si="4"/>
        <v>0</v>
      </c>
      <c r="BL17" s="4">
        <f t="shared" si="5"/>
        <v>0</v>
      </c>
      <c r="BM17" s="4">
        <f t="shared" si="6"/>
        <v>1</v>
      </c>
      <c r="BN17" s="4">
        <f t="shared" si="7"/>
        <v>6</v>
      </c>
      <c r="BO17" s="4">
        <f t="shared" si="8"/>
        <v>1</v>
      </c>
      <c r="BP17" s="4">
        <f t="shared" si="9"/>
        <v>1</v>
      </c>
    </row>
    <row r="18" spans="1:130" s="7" customFormat="1" x14ac:dyDescent="0.15">
      <c r="A18" s="52">
        <v>5</v>
      </c>
      <c r="B18" s="5">
        <f t="shared" si="14"/>
        <v>17</v>
      </c>
      <c r="C18" s="5" t="str">
        <f t="shared" si="15"/>
        <v>517</v>
      </c>
      <c r="D18" s="10">
        <v>9858</v>
      </c>
      <c r="E18" s="8" t="s">
        <v>1</v>
      </c>
      <c r="F18" s="5" t="s">
        <v>28</v>
      </c>
      <c r="G18" s="12" t="s">
        <v>20</v>
      </c>
      <c r="H18" s="8">
        <v>1</v>
      </c>
      <c r="I18" s="8">
        <v>2</v>
      </c>
      <c r="J18" s="8"/>
      <c r="K18" s="11"/>
      <c r="L18" s="7" t="s">
        <v>263</v>
      </c>
      <c r="M18" s="8"/>
      <c r="N18" s="5">
        <f>ROWS($2:18)</f>
        <v>17</v>
      </c>
      <c r="O18" s="5">
        <f>COUNTIF($G$2:$G18,O$1)</f>
        <v>6</v>
      </c>
      <c r="P18" s="5">
        <f>COUNTIF($G$2:$G18,P$1)</f>
        <v>6</v>
      </c>
      <c r="Q18" s="5">
        <f>COUNTIF($G$2:$G18,Q$1)</f>
        <v>5</v>
      </c>
      <c r="R18" s="5">
        <f>SUM(H$2:H18)</f>
        <v>44</v>
      </c>
      <c r="S18" s="5">
        <f>SUM(I$2:I18)</f>
        <v>28</v>
      </c>
      <c r="T18" s="5">
        <f t="shared" si="13"/>
        <v>18</v>
      </c>
      <c r="U18" s="8"/>
      <c r="V18" s="5"/>
      <c r="W18" s="5"/>
      <c r="X18" s="5"/>
      <c r="Y18" s="5"/>
      <c r="Z18" s="5"/>
      <c r="AA18" s="5"/>
      <c r="AB18" s="5"/>
      <c r="AC18" s="5"/>
      <c r="AD18" s="9"/>
      <c r="AE18" s="9"/>
      <c r="AF18" s="3"/>
      <c r="AG18" s="3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14"/>
      <c r="AZ18" s="4"/>
      <c r="BA18" s="4"/>
      <c r="BB18" s="4"/>
      <c r="BC18" s="4"/>
      <c r="BD18" s="4"/>
      <c r="BE18" s="4"/>
      <c r="BF18" s="4"/>
      <c r="BG18" s="4">
        <f t="shared" ref="BG18:BG30" si="16">IF(G20="W",1,0)</f>
        <v>1</v>
      </c>
      <c r="BH18" s="4">
        <f t="shared" ref="BH18:BH30" si="17">IF(G20="W",BH17+1,0)</f>
        <v>1</v>
      </c>
      <c r="BI18" s="4">
        <f t="shared" ref="BI18:BI30" si="18">IF(G20="D",1,0)</f>
        <v>0</v>
      </c>
      <c r="BJ18" s="4">
        <f t="shared" ref="BJ18:BJ30" si="19">IF(G20="D",BJ17+1,0)</f>
        <v>0</v>
      </c>
      <c r="BK18" s="4">
        <f t="shared" ref="BK18:BK30" si="20">IF(G20="L",1,0)</f>
        <v>0</v>
      </c>
      <c r="BL18" s="4">
        <f t="shared" ref="BL18:BL30" si="21">IF(G20="L",BL17+1,0)</f>
        <v>0</v>
      </c>
      <c r="BM18" s="4">
        <f t="shared" ref="BM18:BM30" si="22">IF(OR(G20="W",G20="D"),1,0)</f>
        <v>1</v>
      </c>
      <c r="BN18" s="4">
        <f t="shared" ref="BN18:BN30" si="23">IF(OR(G20="W",G20="D"),BN17+1,0)</f>
        <v>7</v>
      </c>
      <c r="BO18" s="4">
        <f t="shared" ref="BO18:BO30" si="24">IF(OR(G20="L",G20="D"),1,0)</f>
        <v>0</v>
      </c>
      <c r="BP18" s="4">
        <f t="shared" ref="BP18:BP30" si="25">IF(OR(G20="L",G20="D"),BP17+1,0)</f>
        <v>0</v>
      </c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</row>
    <row r="19" spans="1:130" s="7" customFormat="1" x14ac:dyDescent="0.15">
      <c r="A19" s="52">
        <v>5</v>
      </c>
      <c r="B19" s="5">
        <f t="shared" si="14"/>
        <v>18</v>
      </c>
      <c r="C19" s="5" t="str">
        <f t="shared" si="15"/>
        <v>518</v>
      </c>
      <c r="D19" s="10">
        <v>9863</v>
      </c>
      <c r="E19" s="8" t="s">
        <v>1</v>
      </c>
      <c r="F19" s="5" t="s">
        <v>154</v>
      </c>
      <c r="G19" s="12" t="s">
        <v>18</v>
      </c>
      <c r="H19" s="8">
        <v>1</v>
      </c>
      <c r="I19" s="8">
        <v>0</v>
      </c>
      <c r="J19" s="8"/>
      <c r="K19" s="11"/>
      <c r="L19" s="7" t="s">
        <v>266</v>
      </c>
      <c r="M19" s="8"/>
      <c r="N19" s="5">
        <f>ROWS($2:19)</f>
        <v>18</v>
      </c>
      <c r="O19" s="5">
        <f>COUNTIF($G$2:$G19,O$1)</f>
        <v>7</v>
      </c>
      <c r="P19" s="5">
        <f>COUNTIF($G$2:$G19,P$1)</f>
        <v>6</v>
      </c>
      <c r="Q19" s="5">
        <f>COUNTIF($G$2:$G19,Q$1)</f>
        <v>5</v>
      </c>
      <c r="R19" s="5">
        <f>SUM(H$2:H19)</f>
        <v>45</v>
      </c>
      <c r="S19" s="5">
        <f>SUM(I$2:I19)</f>
        <v>28</v>
      </c>
      <c r="T19" s="5">
        <f t="shared" si="13"/>
        <v>20</v>
      </c>
      <c r="U19" s="8"/>
      <c r="V19" s="5"/>
      <c r="W19" s="5"/>
      <c r="X19" s="5"/>
      <c r="Y19" s="5"/>
      <c r="Z19" s="5"/>
      <c r="AA19" s="5"/>
      <c r="AB19" s="5"/>
      <c r="AC19" s="5"/>
      <c r="AD19" s="9"/>
      <c r="AE19" s="9"/>
      <c r="AF19" s="3"/>
      <c r="AG19" s="3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14"/>
      <c r="AZ19" s="4"/>
      <c r="BA19" s="4"/>
      <c r="BB19" s="4"/>
      <c r="BC19" s="4"/>
      <c r="BD19" s="4"/>
      <c r="BE19" s="4"/>
      <c r="BF19" s="4"/>
      <c r="BG19" s="4">
        <f t="shared" si="16"/>
        <v>0</v>
      </c>
      <c r="BH19" s="4">
        <f t="shared" si="17"/>
        <v>0</v>
      </c>
      <c r="BI19" s="4">
        <f t="shared" si="18"/>
        <v>1</v>
      </c>
      <c r="BJ19" s="4">
        <f t="shared" si="19"/>
        <v>1</v>
      </c>
      <c r="BK19" s="4">
        <f t="shared" si="20"/>
        <v>0</v>
      </c>
      <c r="BL19" s="4">
        <f t="shared" si="21"/>
        <v>0</v>
      </c>
      <c r="BM19" s="4">
        <f t="shared" si="22"/>
        <v>1</v>
      </c>
      <c r="BN19" s="4">
        <f t="shared" si="23"/>
        <v>8</v>
      </c>
      <c r="BO19" s="4">
        <f t="shared" si="24"/>
        <v>1</v>
      </c>
      <c r="BP19" s="4">
        <f t="shared" si="25"/>
        <v>1</v>
      </c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</row>
    <row r="20" spans="1:130" s="7" customFormat="1" x14ac:dyDescent="0.15">
      <c r="A20" s="52">
        <v>5</v>
      </c>
      <c r="B20" s="5">
        <f t="shared" si="14"/>
        <v>19</v>
      </c>
      <c r="C20" s="5" t="str">
        <f t="shared" si="15"/>
        <v>519</v>
      </c>
      <c r="D20" s="10">
        <v>9870</v>
      </c>
      <c r="E20" s="8" t="s">
        <v>22</v>
      </c>
      <c r="F20" s="5" t="s">
        <v>157</v>
      </c>
      <c r="G20" s="12" t="s">
        <v>18</v>
      </c>
      <c r="H20" s="8">
        <v>3</v>
      </c>
      <c r="I20" s="8">
        <v>1</v>
      </c>
      <c r="J20" s="8"/>
      <c r="K20" s="11"/>
      <c r="L20" s="7" t="s">
        <v>353</v>
      </c>
      <c r="M20" s="8"/>
      <c r="N20" s="5">
        <f>ROWS($2:20)</f>
        <v>19</v>
      </c>
      <c r="O20" s="5">
        <f>COUNTIF($G$2:$G20,O$1)</f>
        <v>8</v>
      </c>
      <c r="P20" s="5">
        <f>COUNTIF($G$2:$G20,P$1)</f>
        <v>6</v>
      </c>
      <c r="Q20" s="5">
        <f>COUNTIF($G$2:$G20,Q$1)</f>
        <v>5</v>
      </c>
      <c r="R20" s="5">
        <f>SUM(H$2:H20)</f>
        <v>48</v>
      </c>
      <c r="S20" s="5">
        <f>SUM(I$2:I20)</f>
        <v>29</v>
      </c>
      <c r="T20" s="5">
        <f t="shared" si="13"/>
        <v>22</v>
      </c>
      <c r="U20" s="8"/>
      <c r="V20" s="5"/>
      <c r="W20" s="5"/>
      <c r="X20" s="5"/>
      <c r="Y20" s="5"/>
      <c r="Z20" s="5"/>
      <c r="AA20" s="5"/>
      <c r="AB20" s="5"/>
      <c r="AC20" s="5"/>
      <c r="AD20" s="9"/>
      <c r="AE20" s="9"/>
      <c r="AF20" s="3"/>
      <c r="AG20" s="3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14"/>
      <c r="AZ20" s="4"/>
      <c r="BA20" s="4"/>
      <c r="BB20" s="4"/>
      <c r="BC20" s="4"/>
      <c r="BD20" s="4"/>
      <c r="BE20" s="4"/>
      <c r="BF20" s="4"/>
      <c r="BG20" s="4">
        <f t="shared" si="16"/>
        <v>1</v>
      </c>
      <c r="BH20" s="4">
        <f t="shared" si="17"/>
        <v>1</v>
      </c>
      <c r="BI20" s="4">
        <f t="shared" si="18"/>
        <v>0</v>
      </c>
      <c r="BJ20" s="4">
        <f t="shared" si="19"/>
        <v>0</v>
      </c>
      <c r="BK20" s="4">
        <f t="shared" si="20"/>
        <v>0</v>
      </c>
      <c r="BL20" s="4">
        <f t="shared" si="21"/>
        <v>0</v>
      </c>
      <c r="BM20" s="4">
        <f t="shared" si="22"/>
        <v>1</v>
      </c>
      <c r="BN20" s="4">
        <f t="shared" si="23"/>
        <v>9</v>
      </c>
      <c r="BO20" s="4">
        <f t="shared" si="24"/>
        <v>0</v>
      </c>
      <c r="BP20" s="4">
        <f t="shared" si="25"/>
        <v>0</v>
      </c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</row>
    <row r="21" spans="1:130" s="7" customFormat="1" x14ac:dyDescent="0.15">
      <c r="A21" s="52">
        <v>5</v>
      </c>
      <c r="B21" s="5">
        <f t="shared" si="14"/>
        <v>20</v>
      </c>
      <c r="C21" s="5" t="str">
        <f t="shared" si="15"/>
        <v>520</v>
      </c>
      <c r="D21" s="10">
        <v>9884</v>
      </c>
      <c r="E21" s="8" t="s">
        <v>22</v>
      </c>
      <c r="F21" s="5" t="s">
        <v>73</v>
      </c>
      <c r="G21" s="12" t="s">
        <v>19</v>
      </c>
      <c r="H21" s="8">
        <v>3</v>
      </c>
      <c r="I21" s="8">
        <v>3</v>
      </c>
      <c r="J21" s="8"/>
      <c r="K21" s="11"/>
      <c r="L21" s="7" t="s">
        <v>268</v>
      </c>
      <c r="M21" s="8"/>
      <c r="N21" s="5">
        <f>ROWS($2:21)</f>
        <v>20</v>
      </c>
      <c r="O21" s="5">
        <f>COUNTIF($G$2:$G21,O$1)</f>
        <v>8</v>
      </c>
      <c r="P21" s="5">
        <f>COUNTIF($G$2:$G21,P$1)</f>
        <v>7</v>
      </c>
      <c r="Q21" s="5">
        <f>COUNTIF($G$2:$G21,Q$1)</f>
        <v>5</v>
      </c>
      <c r="R21" s="5">
        <f>SUM(H$2:H21)</f>
        <v>51</v>
      </c>
      <c r="S21" s="5">
        <f>SUM(I$2:I21)</f>
        <v>32</v>
      </c>
      <c r="T21" s="5">
        <f t="shared" si="13"/>
        <v>23</v>
      </c>
      <c r="U21" s="8"/>
      <c r="V21" s="5"/>
      <c r="W21" s="5"/>
      <c r="X21" s="5"/>
      <c r="Y21" s="5"/>
      <c r="Z21" s="5"/>
      <c r="AA21" s="5"/>
      <c r="AB21" s="5"/>
      <c r="AC21" s="5"/>
      <c r="AD21" s="9"/>
      <c r="AE21" s="9"/>
      <c r="AF21" s="3"/>
      <c r="AG21" s="3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14"/>
      <c r="AZ21" s="4"/>
      <c r="BA21" s="4"/>
      <c r="BB21" s="4"/>
      <c r="BC21" s="4"/>
      <c r="BD21" s="4"/>
      <c r="BE21" s="4"/>
      <c r="BF21" s="4"/>
      <c r="BG21" s="4">
        <f t="shared" si="16"/>
        <v>1</v>
      </c>
      <c r="BH21" s="4">
        <f t="shared" si="17"/>
        <v>2</v>
      </c>
      <c r="BI21" s="4">
        <f t="shared" si="18"/>
        <v>0</v>
      </c>
      <c r="BJ21" s="4">
        <f t="shared" si="19"/>
        <v>0</v>
      </c>
      <c r="BK21" s="4">
        <f t="shared" si="20"/>
        <v>0</v>
      </c>
      <c r="BL21" s="4">
        <f t="shared" si="21"/>
        <v>0</v>
      </c>
      <c r="BM21" s="4">
        <f t="shared" si="22"/>
        <v>1</v>
      </c>
      <c r="BN21" s="4">
        <f t="shared" si="23"/>
        <v>10</v>
      </c>
      <c r="BO21" s="4">
        <f t="shared" si="24"/>
        <v>0</v>
      </c>
      <c r="BP21" s="4">
        <f t="shared" si="25"/>
        <v>0</v>
      </c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</row>
    <row r="22" spans="1:130" s="7" customFormat="1" x14ac:dyDescent="0.15">
      <c r="A22" s="52">
        <v>5</v>
      </c>
      <c r="B22" s="5">
        <f t="shared" si="14"/>
        <v>21</v>
      </c>
      <c r="C22" s="5" t="str">
        <f t="shared" si="15"/>
        <v>521</v>
      </c>
      <c r="D22" s="10">
        <v>9898</v>
      </c>
      <c r="E22" s="8" t="s">
        <v>1</v>
      </c>
      <c r="F22" s="5" t="s">
        <v>66</v>
      </c>
      <c r="G22" s="12" t="s">
        <v>18</v>
      </c>
      <c r="H22" s="8">
        <v>7</v>
      </c>
      <c r="I22" s="8">
        <v>1</v>
      </c>
      <c r="J22" s="8"/>
      <c r="K22" s="11"/>
      <c r="L22" s="7" t="s">
        <v>267</v>
      </c>
      <c r="M22" s="8"/>
      <c r="N22" s="5">
        <f>ROWS($2:22)</f>
        <v>21</v>
      </c>
      <c r="O22" s="5">
        <f>COUNTIF($G$2:$G22,O$1)</f>
        <v>9</v>
      </c>
      <c r="P22" s="5">
        <f>COUNTIF($G$2:$G22,P$1)</f>
        <v>7</v>
      </c>
      <c r="Q22" s="5">
        <f>COUNTIF($G$2:$G22,Q$1)</f>
        <v>5</v>
      </c>
      <c r="R22" s="5">
        <f>SUM(H$2:H22)</f>
        <v>58</v>
      </c>
      <c r="S22" s="5">
        <f>SUM(I$2:I22)</f>
        <v>33</v>
      </c>
      <c r="T22" s="5">
        <f t="shared" si="13"/>
        <v>25</v>
      </c>
      <c r="U22" s="8"/>
      <c r="V22" s="5"/>
      <c r="W22" s="5"/>
      <c r="X22" s="5"/>
      <c r="Y22" s="5"/>
      <c r="Z22" s="5"/>
      <c r="AA22" s="5"/>
      <c r="AB22" s="5"/>
      <c r="AC22" s="5"/>
      <c r="AD22" s="9"/>
      <c r="AE22" s="9"/>
      <c r="AF22" s="3"/>
      <c r="AG22" s="3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14"/>
      <c r="AZ22" s="4"/>
      <c r="BA22" s="4"/>
      <c r="BB22" s="4"/>
      <c r="BC22" s="4"/>
      <c r="BD22" s="4"/>
      <c r="BE22" s="4"/>
      <c r="BF22" s="4"/>
      <c r="BG22" s="4">
        <f t="shared" si="16"/>
        <v>0</v>
      </c>
      <c r="BH22" s="4">
        <f t="shared" si="17"/>
        <v>0</v>
      </c>
      <c r="BI22" s="4">
        <f t="shared" si="18"/>
        <v>1</v>
      </c>
      <c r="BJ22" s="4">
        <f t="shared" si="19"/>
        <v>1</v>
      </c>
      <c r="BK22" s="4">
        <f t="shared" si="20"/>
        <v>0</v>
      </c>
      <c r="BL22" s="4">
        <f t="shared" si="21"/>
        <v>0</v>
      </c>
      <c r="BM22" s="4">
        <f t="shared" si="22"/>
        <v>1</v>
      </c>
      <c r="BN22" s="4">
        <f t="shared" si="23"/>
        <v>11</v>
      </c>
      <c r="BO22" s="4">
        <f t="shared" si="24"/>
        <v>1</v>
      </c>
      <c r="BP22" s="4">
        <f t="shared" si="25"/>
        <v>1</v>
      </c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</row>
    <row r="23" spans="1:130" s="7" customFormat="1" x14ac:dyDescent="0.15">
      <c r="A23" s="52">
        <v>5</v>
      </c>
      <c r="B23" s="5">
        <f t="shared" si="14"/>
        <v>22</v>
      </c>
      <c r="C23" s="5" t="str">
        <f t="shared" si="15"/>
        <v>522</v>
      </c>
      <c r="D23" s="10">
        <v>9905</v>
      </c>
      <c r="E23" s="8" t="s">
        <v>22</v>
      </c>
      <c r="F23" s="5" t="s">
        <v>45</v>
      </c>
      <c r="G23" s="12" t="s">
        <v>18</v>
      </c>
      <c r="H23" s="8">
        <v>2</v>
      </c>
      <c r="I23" s="8">
        <v>0</v>
      </c>
      <c r="J23" s="8"/>
      <c r="K23" s="11"/>
      <c r="L23" s="7" t="s">
        <v>347</v>
      </c>
      <c r="M23" s="8"/>
      <c r="N23" s="5">
        <f>ROWS($2:23)</f>
        <v>22</v>
      </c>
      <c r="O23" s="5">
        <f>COUNTIF($G$2:$G23,O$1)</f>
        <v>10</v>
      </c>
      <c r="P23" s="5">
        <f>COUNTIF($G$2:$G23,P$1)</f>
        <v>7</v>
      </c>
      <c r="Q23" s="5">
        <f>COUNTIF($G$2:$G23,Q$1)</f>
        <v>5</v>
      </c>
      <c r="R23" s="5">
        <f>SUM(H$2:H23)</f>
        <v>60</v>
      </c>
      <c r="S23" s="5">
        <f>SUM(I$2:I23)</f>
        <v>33</v>
      </c>
      <c r="T23" s="5">
        <f t="shared" si="13"/>
        <v>27</v>
      </c>
      <c r="U23" s="8"/>
      <c r="V23" s="5"/>
      <c r="W23" s="5"/>
      <c r="X23" s="5"/>
      <c r="Y23" s="5"/>
      <c r="Z23" s="5"/>
      <c r="AA23" s="5"/>
      <c r="AB23" s="5"/>
      <c r="AC23" s="5"/>
      <c r="AD23" s="9"/>
      <c r="AE23" s="9"/>
      <c r="AF23" s="3"/>
      <c r="AG23" s="3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14"/>
      <c r="AZ23" s="4"/>
      <c r="BA23" s="4"/>
      <c r="BB23" s="4"/>
      <c r="BC23" s="4"/>
      <c r="BD23" s="4"/>
      <c r="BE23" s="4"/>
      <c r="BF23" s="4"/>
      <c r="BG23" s="4">
        <f t="shared" si="16"/>
        <v>0</v>
      </c>
      <c r="BH23" s="4">
        <f t="shared" si="17"/>
        <v>0</v>
      </c>
      <c r="BI23" s="4">
        <f t="shared" si="18"/>
        <v>1</v>
      </c>
      <c r="BJ23" s="4">
        <f t="shared" si="19"/>
        <v>2</v>
      </c>
      <c r="BK23" s="4">
        <f t="shared" si="20"/>
        <v>0</v>
      </c>
      <c r="BL23" s="4">
        <f t="shared" si="21"/>
        <v>0</v>
      </c>
      <c r="BM23" s="4">
        <f t="shared" si="22"/>
        <v>1</v>
      </c>
      <c r="BN23" s="4">
        <f t="shared" si="23"/>
        <v>12</v>
      </c>
      <c r="BO23" s="4">
        <f t="shared" si="24"/>
        <v>1</v>
      </c>
      <c r="BP23" s="4">
        <f t="shared" si="25"/>
        <v>2</v>
      </c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</row>
    <row r="24" spans="1:130" s="7" customFormat="1" x14ac:dyDescent="0.15">
      <c r="A24" s="52">
        <v>5</v>
      </c>
      <c r="B24" s="5">
        <f t="shared" si="14"/>
        <v>23</v>
      </c>
      <c r="C24" s="5" t="str">
        <f t="shared" si="15"/>
        <v>523</v>
      </c>
      <c r="D24" s="10">
        <v>9926</v>
      </c>
      <c r="E24" s="8" t="s">
        <v>1</v>
      </c>
      <c r="F24" s="5" t="s">
        <v>111</v>
      </c>
      <c r="G24" s="12" t="s">
        <v>19</v>
      </c>
      <c r="H24" s="8">
        <v>4</v>
      </c>
      <c r="I24" s="8">
        <v>4</v>
      </c>
      <c r="J24" s="8"/>
      <c r="K24" s="11"/>
      <c r="L24" s="7" t="s">
        <v>270</v>
      </c>
      <c r="M24" s="8"/>
      <c r="N24" s="5">
        <f>ROWS($2:24)</f>
        <v>23</v>
      </c>
      <c r="O24" s="5">
        <f>COUNTIF($G$2:$G24,O$1)</f>
        <v>10</v>
      </c>
      <c r="P24" s="5">
        <f>COUNTIF($G$2:$G24,P$1)</f>
        <v>8</v>
      </c>
      <c r="Q24" s="5">
        <f>COUNTIF($G$2:$G24,Q$1)</f>
        <v>5</v>
      </c>
      <c r="R24" s="5">
        <f>SUM(H$2:H24)</f>
        <v>64</v>
      </c>
      <c r="S24" s="5">
        <f>SUM(I$2:I24)</f>
        <v>37</v>
      </c>
      <c r="T24" s="5">
        <f t="shared" si="13"/>
        <v>28</v>
      </c>
      <c r="U24" s="8"/>
      <c r="V24" s="5"/>
      <c r="W24" s="5"/>
      <c r="X24" s="5"/>
      <c r="Y24" s="5"/>
      <c r="Z24" s="5"/>
      <c r="AA24" s="5"/>
      <c r="AB24" s="5"/>
      <c r="AC24" s="5"/>
      <c r="AD24" s="9"/>
      <c r="AE24" s="9"/>
      <c r="AF24" s="3"/>
      <c r="AG24" s="3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4"/>
      <c r="AZ24" s="4"/>
      <c r="BA24" s="4"/>
      <c r="BB24" s="4"/>
      <c r="BC24" s="4"/>
      <c r="BD24" s="4"/>
      <c r="BE24" s="4"/>
      <c r="BF24" s="4"/>
      <c r="BG24" s="4">
        <f t="shared" si="16"/>
        <v>0</v>
      </c>
      <c r="BH24" s="4">
        <f t="shared" si="17"/>
        <v>0</v>
      </c>
      <c r="BI24" s="4">
        <f t="shared" si="18"/>
        <v>1</v>
      </c>
      <c r="BJ24" s="4">
        <f t="shared" si="19"/>
        <v>3</v>
      </c>
      <c r="BK24" s="4">
        <f t="shared" si="20"/>
        <v>0</v>
      </c>
      <c r="BL24" s="4">
        <f t="shared" si="21"/>
        <v>0</v>
      </c>
      <c r="BM24" s="4">
        <f t="shared" si="22"/>
        <v>1</v>
      </c>
      <c r="BN24" s="4">
        <f t="shared" si="23"/>
        <v>13</v>
      </c>
      <c r="BO24" s="4">
        <f t="shared" si="24"/>
        <v>1</v>
      </c>
      <c r="BP24" s="4">
        <f t="shared" si="25"/>
        <v>3</v>
      </c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</row>
    <row r="25" spans="1:130" s="7" customFormat="1" x14ac:dyDescent="0.15">
      <c r="A25" s="52">
        <v>5</v>
      </c>
      <c r="B25" s="5">
        <f t="shared" si="14"/>
        <v>24</v>
      </c>
      <c r="C25" s="5" t="str">
        <f t="shared" si="15"/>
        <v>524</v>
      </c>
      <c r="D25" s="10">
        <v>9933</v>
      </c>
      <c r="E25" s="8" t="s">
        <v>22</v>
      </c>
      <c r="F25" s="5" t="s">
        <v>120</v>
      </c>
      <c r="G25" s="12" t="s">
        <v>19</v>
      </c>
      <c r="H25" s="8">
        <v>3</v>
      </c>
      <c r="I25" s="8">
        <v>3</v>
      </c>
      <c r="J25" s="8"/>
      <c r="K25" s="11"/>
      <c r="L25" s="7" t="s">
        <v>269</v>
      </c>
      <c r="M25" s="8"/>
      <c r="N25" s="5">
        <f>ROWS($2:25)</f>
        <v>24</v>
      </c>
      <c r="O25" s="5">
        <f>COUNTIF($G$2:$G25,O$1)</f>
        <v>10</v>
      </c>
      <c r="P25" s="5">
        <f>COUNTIF($G$2:$G25,P$1)</f>
        <v>9</v>
      </c>
      <c r="Q25" s="5">
        <f>COUNTIF($G$2:$G25,Q$1)</f>
        <v>5</v>
      </c>
      <c r="R25" s="5">
        <f>SUM(H$2:H25)</f>
        <v>67</v>
      </c>
      <c r="S25" s="5">
        <f>SUM(I$2:I25)</f>
        <v>40</v>
      </c>
      <c r="T25" s="5">
        <f t="shared" si="13"/>
        <v>29</v>
      </c>
      <c r="U25" s="8"/>
      <c r="V25" s="5"/>
      <c r="W25" s="5"/>
      <c r="X25" s="5"/>
      <c r="Y25" s="5"/>
      <c r="Z25" s="5"/>
      <c r="AA25" s="5"/>
      <c r="AB25" s="5"/>
      <c r="AC25" s="5"/>
      <c r="AD25" s="9"/>
      <c r="AE25" s="9"/>
      <c r="AF25" s="3"/>
      <c r="AG25" s="3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14"/>
      <c r="AZ25" s="4"/>
      <c r="BA25" s="4"/>
      <c r="BB25" s="4"/>
      <c r="BC25" s="4"/>
      <c r="BD25" s="4"/>
      <c r="BE25" s="4"/>
      <c r="BF25" s="4"/>
      <c r="BG25" s="4">
        <f t="shared" si="16"/>
        <v>0</v>
      </c>
      <c r="BH25" s="4">
        <f t="shared" si="17"/>
        <v>0</v>
      </c>
      <c r="BI25" s="4">
        <f t="shared" si="18"/>
        <v>1</v>
      </c>
      <c r="BJ25" s="4">
        <f t="shared" si="19"/>
        <v>4</v>
      </c>
      <c r="BK25" s="4">
        <f t="shared" si="20"/>
        <v>0</v>
      </c>
      <c r="BL25" s="4">
        <f t="shared" si="21"/>
        <v>0</v>
      </c>
      <c r="BM25" s="4">
        <f t="shared" si="22"/>
        <v>1</v>
      </c>
      <c r="BN25" s="4">
        <f t="shared" si="23"/>
        <v>14</v>
      </c>
      <c r="BO25" s="4">
        <f t="shared" si="24"/>
        <v>1</v>
      </c>
      <c r="BP25" s="4">
        <f t="shared" si="25"/>
        <v>4</v>
      </c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</row>
    <row r="26" spans="1:130" s="7" customFormat="1" x14ac:dyDescent="0.15">
      <c r="A26" s="52">
        <v>5</v>
      </c>
      <c r="B26" s="5">
        <f t="shared" si="14"/>
        <v>25</v>
      </c>
      <c r="C26" s="5" t="str">
        <f t="shared" si="15"/>
        <v>525</v>
      </c>
      <c r="D26" s="10">
        <v>9937</v>
      </c>
      <c r="E26" s="8" t="s">
        <v>1</v>
      </c>
      <c r="F26" s="7" t="s">
        <v>161</v>
      </c>
      <c r="G26" s="12" t="s">
        <v>19</v>
      </c>
      <c r="H26" s="8">
        <v>1</v>
      </c>
      <c r="I26" s="8">
        <v>1</v>
      </c>
      <c r="J26" s="8"/>
      <c r="K26" s="11"/>
      <c r="L26" s="7" t="s">
        <v>59</v>
      </c>
      <c r="M26" s="8"/>
      <c r="N26" s="5">
        <f>ROWS($2:26)</f>
        <v>25</v>
      </c>
      <c r="O26" s="5">
        <f>COUNTIF($G$2:$G26,O$1)</f>
        <v>10</v>
      </c>
      <c r="P26" s="5">
        <f>COUNTIF($G$2:$G26,P$1)</f>
        <v>10</v>
      </c>
      <c r="Q26" s="5">
        <f>COUNTIF($G$2:$G26,Q$1)</f>
        <v>5</v>
      </c>
      <c r="R26" s="5">
        <f>SUM(H$2:H26)</f>
        <v>68</v>
      </c>
      <c r="S26" s="5">
        <f>SUM(I$2:I26)</f>
        <v>41</v>
      </c>
      <c r="T26" s="5">
        <f t="shared" si="13"/>
        <v>30</v>
      </c>
      <c r="U26" s="8"/>
      <c r="V26" s="5"/>
      <c r="W26" s="5"/>
      <c r="X26" s="5"/>
      <c r="Y26" s="5"/>
      <c r="Z26" s="5"/>
      <c r="AA26" s="5"/>
      <c r="AB26" s="5"/>
      <c r="AC26" s="5"/>
      <c r="AD26" s="9"/>
      <c r="AE26" s="9"/>
      <c r="AF26" s="3"/>
      <c r="AG26" s="3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14"/>
      <c r="AZ26" s="4"/>
      <c r="BA26" s="4"/>
      <c r="BB26" s="4"/>
      <c r="BC26" s="4"/>
      <c r="BD26" s="4"/>
      <c r="BE26" s="4"/>
      <c r="BF26" s="4"/>
      <c r="BG26" s="4">
        <f t="shared" si="16"/>
        <v>1</v>
      </c>
      <c r="BH26" s="4">
        <f t="shared" si="17"/>
        <v>1</v>
      </c>
      <c r="BI26" s="4">
        <f t="shared" si="18"/>
        <v>0</v>
      </c>
      <c r="BJ26" s="4">
        <f t="shared" si="19"/>
        <v>0</v>
      </c>
      <c r="BK26" s="4">
        <f t="shared" si="20"/>
        <v>0</v>
      </c>
      <c r="BL26" s="4">
        <f t="shared" si="21"/>
        <v>0</v>
      </c>
      <c r="BM26" s="4">
        <f t="shared" si="22"/>
        <v>1</v>
      </c>
      <c r="BN26" s="4">
        <f t="shared" si="23"/>
        <v>15</v>
      </c>
      <c r="BO26" s="4">
        <f t="shared" si="24"/>
        <v>0</v>
      </c>
      <c r="BP26" s="4">
        <f t="shared" si="25"/>
        <v>0</v>
      </c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</row>
    <row r="27" spans="1:130" s="7" customFormat="1" x14ac:dyDescent="0.15">
      <c r="A27" s="52">
        <v>5</v>
      </c>
      <c r="B27" s="5">
        <f t="shared" si="14"/>
        <v>26</v>
      </c>
      <c r="C27" s="5" t="str">
        <f t="shared" si="15"/>
        <v>526</v>
      </c>
      <c r="D27" s="10">
        <v>9940</v>
      </c>
      <c r="E27" s="8" t="s">
        <v>1</v>
      </c>
      <c r="F27" s="5" t="s">
        <v>172</v>
      </c>
      <c r="G27" s="12" t="s">
        <v>19</v>
      </c>
      <c r="H27" s="8">
        <v>2</v>
      </c>
      <c r="I27" s="8">
        <v>2</v>
      </c>
      <c r="J27" s="8"/>
      <c r="K27" s="11"/>
      <c r="L27" s="7" t="s">
        <v>271</v>
      </c>
      <c r="M27" s="8"/>
      <c r="N27" s="5">
        <f>ROWS($2:27)</f>
        <v>26</v>
      </c>
      <c r="O27" s="5">
        <f>COUNTIF($G$2:$G27,O$1)</f>
        <v>10</v>
      </c>
      <c r="P27" s="5">
        <f>COUNTIF($G$2:$G27,P$1)</f>
        <v>11</v>
      </c>
      <c r="Q27" s="5">
        <f>COUNTIF($G$2:$G27,Q$1)</f>
        <v>5</v>
      </c>
      <c r="R27" s="5">
        <f>SUM(H$2:H27)</f>
        <v>70</v>
      </c>
      <c r="S27" s="5">
        <f>SUM(I$2:I27)</f>
        <v>43</v>
      </c>
      <c r="T27" s="5">
        <f t="shared" si="13"/>
        <v>31</v>
      </c>
      <c r="U27" s="8"/>
      <c r="V27" s="5"/>
      <c r="W27" s="5"/>
      <c r="X27" s="5"/>
      <c r="Y27" s="5"/>
      <c r="Z27" s="5"/>
      <c r="AA27" s="5"/>
      <c r="AB27" s="5"/>
      <c r="AC27" s="5"/>
      <c r="AD27" s="9"/>
      <c r="AE27" s="9"/>
      <c r="AF27" s="3"/>
      <c r="AG27" s="3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14"/>
      <c r="AZ27" s="4"/>
      <c r="BA27" s="4"/>
      <c r="BB27" s="4"/>
      <c r="BC27" s="4"/>
      <c r="BD27" s="4"/>
      <c r="BE27" s="4"/>
      <c r="BF27" s="4"/>
      <c r="BG27" s="4">
        <f t="shared" si="16"/>
        <v>0</v>
      </c>
      <c r="BH27" s="4">
        <f t="shared" si="17"/>
        <v>0</v>
      </c>
      <c r="BI27" s="4">
        <f t="shared" si="18"/>
        <v>0</v>
      </c>
      <c r="BJ27" s="4">
        <f t="shared" si="19"/>
        <v>0</v>
      </c>
      <c r="BK27" s="4">
        <f t="shared" si="20"/>
        <v>1</v>
      </c>
      <c r="BL27" s="4">
        <f t="shared" si="21"/>
        <v>1</v>
      </c>
      <c r="BM27" s="4">
        <f t="shared" si="22"/>
        <v>0</v>
      </c>
      <c r="BN27" s="4">
        <f t="shared" si="23"/>
        <v>0</v>
      </c>
      <c r="BO27" s="4">
        <f t="shared" si="24"/>
        <v>1</v>
      </c>
      <c r="BP27" s="4">
        <f t="shared" si="25"/>
        <v>1</v>
      </c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</row>
    <row r="28" spans="1:130" s="7" customFormat="1" x14ac:dyDescent="0.15">
      <c r="A28" s="52">
        <v>5</v>
      </c>
      <c r="B28" s="5">
        <f t="shared" si="14"/>
        <v>27</v>
      </c>
      <c r="C28" s="5" t="str">
        <f t="shared" si="15"/>
        <v>527</v>
      </c>
      <c r="D28" s="10">
        <v>9947</v>
      </c>
      <c r="E28" s="8" t="s">
        <v>22</v>
      </c>
      <c r="F28" s="5" t="s">
        <v>167</v>
      </c>
      <c r="G28" s="12" t="s">
        <v>18</v>
      </c>
      <c r="H28" s="8">
        <v>1</v>
      </c>
      <c r="I28" s="8">
        <v>0</v>
      </c>
      <c r="J28" s="8"/>
      <c r="K28" s="11"/>
      <c r="L28" s="7" t="s">
        <v>59</v>
      </c>
      <c r="M28" s="8"/>
      <c r="N28" s="5">
        <f>ROWS($2:28)</f>
        <v>27</v>
      </c>
      <c r="O28" s="5">
        <f>COUNTIF($G$2:$G28,O$1)</f>
        <v>11</v>
      </c>
      <c r="P28" s="5">
        <f>COUNTIF($G$2:$G28,P$1)</f>
        <v>11</v>
      </c>
      <c r="Q28" s="5">
        <f>COUNTIF($G$2:$G28,Q$1)</f>
        <v>5</v>
      </c>
      <c r="R28" s="5">
        <f>SUM(H$2:H28)</f>
        <v>71</v>
      </c>
      <c r="S28" s="5">
        <f>SUM(I$2:I28)</f>
        <v>43</v>
      </c>
      <c r="T28" s="5">
        <f t="shared" si="13"/>
        <v>33</v>
      </c>
      <c r="U28" s="8"/>
      <c r="V28" s="5"/>
      <c r="W28" s="5"/>
      <c r="X28" s="5"/>
      <c r="Y28" s="5"/>
      <c r="Z28" s="5"/>
      <c r="AA28" s="5"/>
      <c r="AB28" s="5"/>
      <c r="AC28" s="5"/>
      <c r="AD28" s="9"/>
      <c r="AE28" s="9"/>
      <c r="AF28" s="3"/>
      <c r="AG28" s="3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4"/>
      <c r="AZ28" s="4"/>
      <c r="BA28" s="4"/>
      <c r="BB28" s="4"/>
      <c r="BC28" s="4"/>
      <c r="BD28" s="4"/>
      <c r="BE28" s="4"/>
      <c r="BF28" s="4"/>
      <c r="BG28" s="4">
        <f t="shared" si="16"/>
        <v>1</v>
      </c>
      <c r="BH28" s="4">
        <f t="shared" si="17"/>
        <v>1</v>
      </c>
      <c r="BI28" s="4">
        <f t="shared" si="18"/>
        <v>0</v>
      </c>
      <c r="BJ28" s="4">
        <f t="shared" si="19"/>
        <v>0</v>
      </c>
      <c r="BK28" s="4">
        <f t="shared" si="20"/>
        <v>0</v>
      </c>
      <c r="BL28" s="4">
        <f t="shared" si="21"/>
        <v>0</v>
      </c>
      <c r="BM28" s="4">
        <f t="shared" si="22"/>
        <v>1</v>
      </c>
      <c r="BN28" s="4">
        <f t="shared" si="23"/>
        <v>1</v>
      </c>
      <c r="BO28" s="4">
        <f t="shared" si="24"/>
        <v>0</v>
      </c>
      <c r="BP28" s="4">
        <f t="shared" si="25"/>
        <v>0</v>
      </c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</row>
    <row r="29" spans="1:130" s="7" customFormat="1" x14ac:dyDescent="0.15">
      <c r="A29" s="52">
        <v>5</v>
      </c>
      <c r="B29" s="5">
        <f t="shared" si="14"/>
        <v>28</v>
      </c>
      <c r="C29" s="5" t="str">
        <f t="shared" si="15"/>
        <v>528</v>
      </c>
      <c r="D29" s="10">
        <v>9952</v>
      </c>
      <c r="E29" s="8" t="s">
        <v>22</v>
      </c>
      <c r="F29" s="7" t="s">
        <v>128</v>
      </c>
      <c r="G29" s="12" t="s">
        <v>20</v>
      </c>
      <c r="H29" s="8">
        <v>1</v>
      </c>
      <c r="I29" s="8">
        <v>6</v>
      </c>
      <c r="J29" s="8"/>
      <c r="K29" s="11"/>
      <c r="L29" s="7" t="s">
        <v>59</v>
      </c>
      <c r="M29" s="8"/>
      <c r="N29" s="5">
        <f>ROWS($2:29)</f>
        <v>28</v>
      </c>
      <c r="O29" s="5">
        <f>COUNTIF($G$2:$G29,O$1)</f>
        <v>11</v>
      </c>
      <c r="P29" s="5">
        <f>COUNTIF($G$2:$G29,P$1)</f>
        <v>11</v>
      </c>
      <c r="Q29" s="5">
        <f>COUNTIF($G$2:$G29,Q$1)</f>
        <v>6</v>
      </c>
      <c r="R29" s="5">
        <f>SUM(H$2:H29)</f>
        <v>72</v>
      </c>
      <c r="S29" s="5">
        <f>SUM(I$2:I29)</f>
        <v>49</v>
      </c>
      <c r="T29" s="5">
        <f t="shared" si="13"/>
        <v>33</v>
      </c>
      <c r="U29" s="8"/>
      <c r="V29" s="5"/>
      <c r="W29" s="5"/>
      <c r="X29" s="5"/>
      <c r="Y29" s="5"/>
      <c r="Z29" s="5"/>
      <c r="AA29" s="5"/>
      <c r="AB29" s="5"/>
      <c r="AC29" s="5"/>
      <c r="AD29" s="9"/>
      <c r="AE29" s="9"/>
      <c r="AF29" s="3"/>
      <c r="AG29" s="3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4"/>
      <c r="AZ29" s="4"/>
      <c r="BA29" s="4"/>
      <c r="BB29" s="4"/>
      <c r="BC29" s="4"/>
      <c r="BD29" s="4"/>
      <c r="BE29" s="4"/>
      <c r="BF29" s="4"/>
      <c r="BG29" s="4">
        <f t="shared" si="16"/>
        <v>0</v>
      </c>
      <c r="BH29" s="4">
        <f t="shared" si="17"/>
        <v>0</v>
      </c>
      <c r="BI29" s="4">
        <f t="shared" si="18"/>
        <v>0</v>
      </c>
      <c r="BJ29" s="4">
        <f t="shared" si="19"/>
        <v>0</v>
      </c>
      <c r="BK29" s="4">
        <f t="shared" si="20"/>
        <v>1</v>
      </c>
      <c r="BL29" s="4">
        <f t="shared" si="21"/>
        <v>1</v>
      </c>
      <c r="BM29" s="4">
        <f t="shared" si="22"/>
        <v>0</v>
      </c>
      <c r="BN29" s="4">
        <f t="shared" si="23"/>
        <v>0</v>
      </c>
      <c r="BO29" s="4">
        <f t="shared" si="24"/>
        <v>1</v>
      </c>
      <c r="BP29" s="4">
        <f t="shared" si="25"/>
        <v>1</v>
      </c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</row>
    <row r="30" spans="1:130" s="7" customFormat="1" x14ac:dyDescent="0.15">
      <c r="A30" s="52">
        <v>5</v>
      </c>
      <c r="B30" s="5">
        <f t="shared" si="14"/>
        <v>29</v>
      </c>
      <c r="C30" s="5" t="str">
        <f t="shared" si="15"/>
        <v>529</v>
      </c>
      <c r="D30" s="10">
        <v>9954</v>
      </c>
      <c r="E30" s="8" t="s">
        <v>1</v>
      </c>
      <c r="F30" s="5" t="s">
        <v>106</v>
      </c>
      <c r="G30" s="12" t="s">
        <v>18</v>
      </c>
      <c r="H30" s="8">
        <v>3</v>
      </c>
      <c r="I30" s="8">
        <v>2</v>
      </c>
      <c r="J30" s="8"/>
      <c r="K30" s="11"/>
      <c r="L30" s="7" t="s">
        <v>272</v>
      </c>
      <c r="M30" s="8"/>
      <c r="N30" s="5">
        <f>ROWS($2:30)</f>
        <v>29</v>
      </c>
      <c r="O30" s="5">
        <f>COUNTIF($G$2:$G30,O$1)</f>
        <v>12</v>
      </c>
      <c r="P30" s="5">
        <f>COUNTIF($G$2:$G30,P$1)</f>
        <v>11</v>
      </c>
      <c r="Q30" s="5">
        <f>COUNTIF($G$2:$G30,Q$1)</f>
        <v>6</v>
      </c>
      <c r="R30" s="5">
        <f>SUM(H$2:H30)</f>
        <v>75</v>
      </c>
      <c r="S30" s="5">
        <f>SUM(I$2:I30)</f>
        <v>51</v>
      </c>
      <c r="T30" s="5">
        <f t="shared" si="13"/>
        <v>35</v>
      </c>
      <c r="U30" s="8"/>
      <c r="V30" s="5"/>
      <c r="W30" s="5"/>
      <c r="X30" s="5"/>
      <c r="Y30" s="5"/>
      <c r="Z30" s="5"/>
      <c r="AA30" s="5"/>
      <c r="AB30" s="5"/>
      <c r="AC30" s="5"/>
      <c r="AD30" s="9"/>
      <c r="AE30" s="9"/>
      <c r="AF30" s="3"/>
      <c r="AG30" s="3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14"/>
      <c r="AZ30" s="4"/>
      <c r="BA30" s="4"/>
      <c r="BB30" s="4"/>
      <c r="BC30" s="4"/>
      <c r="BD30" s="4"/>
      <c r="BE30" s="4"/>
      <c r="BF30" s="4"/>
      <c r="BG30" s="4">
        <f t="shared" si="16"/>
        <v>1</v>
      </c>
      <c r="BH30" s="4">
        <f t="shared" si="17"/>
        <v>1</v>
      </c>
      <c r="BI30" s="4">
        <f t="shared" si="18"/>
        <v>0</v>
      </c>
      <c r="BJ30" s="4">
        <f t="shared" si="19"/>
        <v>0</v>
      </c>
      <c r="BK30" s="4">
        <f t="shared" si="20"/>
        <v>0</v>
      </c>
      <c r="BL30" s="4">
        <f t="shared" si="21"/>
        <v>0</v>
      </c>
      <c r="BM30" s="4">
        <f t="shared" si="22"/>
        <v>1</v>
      </c>
      <c r="BN30" s="4">
        <f t="shared" si="23"/>
        <v>1</v>
      </c>
      <c r="BO30" s="4">
        <f t="shared" si="24"/>
        <v>0</v>
      </c>
      <c r="BP30" s="4">
        <f t="shared" si="25"/>
        <v>0</v>
      </c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</row>
    <row r="31" spans="1:130" s="7" customFormat="1" x14ac:dyDescent="0.15">
      <c r="A31" s="52">
        <v>5</v>
      </c>
      <c r="B31" s="5">
        <f t="shared" si="14"/>
        <v>30</v>
      </c>
      <c r="C31" s="5" t="str">
        <f t="shared" si="15"/>
        <v>530</v>
      </c>
      <c r="D31" s="10">
        <v>9961</v>
      </c>
      <c r="E31" s="8" t="s">
        <v>22</v>
      </c>
      <c r="F31" s="5" t="s">
        <v>147</v>
      </c>
      <c r="G31" s="12" t="s">
        <v>20</v>
      </c>
      <c r="H31" s="8">
        <v>0</v>
      </c>
      <c r="I31" s="8">
        <v>2</v>
      </c>
      <c r="J31" s="8"/>
      <c r="K31" s="11"/>
      <c r="M31" s="8"/>
      <c r="N31" s="5">
        <f>ROWS($2:31)</f>
        <v>30</v>
      </c>
      <c r="O31" s="5">
        <f>COUNTIF($G$2:$G31,O$1)</f>
        <v>12</v>
      </c>
      <c r="P31" s="5">
        <f>COUNTIF($G$2:$G31,P$1)</f>
        <v>11</v>
      </c>
      <c r="Q31" s="5">
        <f>COUNTIF($G$2:$G31,Q$1)</f>
        <v>7</v>
      </c>
      <c r="R31" s="5">
        <f>SUM(H$2:H31)</f>
        <v>75</v>
      </c>
      <c r="S31" s="5">
        <f>SUM(I$2:I31)</f>
        <v>53</v>
      </c>
      <c r="T31" s="5">
        <f t="shared" si="13"/>
        <v>35</v>
      </c>
      <c r="U31" s="8"/>
      <c r="V31" s="5"/>
      <c r="W31" s="5"/>
      <c r="X31" s="5"/>
      <c r="Y31" s="5"/>
      <c r="Z31" s="5"/>
      <c r="AA31" s="5"/>
      <c r="AB31" s="5"/>
      <c r="AC31" s="5"/>
      <c r="AD31" s="9"/>
      <c r="AE31" s="9"/>
      <c r="AF31" s="3"/>
      <c r="AG31" s="3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1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</row>
    <row r="32" spans="1:130" s="7" customFormat="1" x14ac:dyDescent="0.15">
      <c r="A32" s="52">
        <v>5</v>
      </c>
      <c r="B32" s="5">
        <f t="shared" si="14"/>
        <v>31</v>
      </c>
      <c r="C32" s="5" t="str">
        <f t="shared" si="15"/>
        <v>531</v>
      </c>
      <c r="D32" s="10">
        <v>9968</v>
      </c>
      <c r="E32" s="8" t="s">
        <v>1</v>
      </c>
      <c r="F32" s="7" t="s">
        <v>160</v>
      </c>
      <c r="G32" s="12" t="s">
        <v>18</v>
      </c>
      <c r="H32" s="8">
        <v>5</v>
      </c>
      <c r="I32" s="8">
        <v>0</v>
      </c>
      <c r="J32" s="8"/>
      <c r="K32" s="11"/>
      <c r="L32" s="7" t="s">
        <v>273</v>
      </c>
      <c r="M32" s="8"/>
      <c r="N32" s="5">
        <f>ROWS($2:32)</f>
        <v>31</v>
      </c>
      <c r="O32" s="5">
        <f>COUNTIF($G$2:$G32,O$1)</f>
        <v>13</v>
      </c>
      <c r="P32" s="5">
        <f>COUNTIF($G$2:$G32,P$1)</f>
        <v>11</v>
      </c>
      <c r="Q32" s="5">
        <f>COUNTIF($G$2:$G32,Q$1)</f>
        <v>7</v>
      </c>
      <c r="R32" s="5">
        <f>SUM(H$2:H32)</f>
        <v>80</v>
      </c>
      <c r="S32" s="5">
        <f>SUM(I$2:I32)</f>
        <v>53</v>
      </c>
      <c r="T32" s="5">
        <f t="shared" si="13"/>
        <v>37</v>
      </c>
      <c r="U32" s="8"/>
      <c r="V32" s="5"/>
      <c r="W32" s="5"/>
      <c r="X32" s="5"/>
      <c r="Y32" s="5"/>
      <c r="Z32" s="5"/>
      <c r="AA32" s="5"/>
      <c r="AB32" s="5"/>
      <c r="AC32" s="5"/>
      <c r="AD32" s="9"/>
      <c r="AE32" s="9"/>
      <c r="AF32" s="3"/>
      <c r="AG32" s="3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1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</row>
    <row r="33" spans="1:130" s="7" customFormat="1" x14ac:dyDescent="0.15">
      <c r="A33" s="52">
        <v>5</v>
      </c>
      <c r="B33" s="5">
        <f t="shared" si="14"/>
        <v>32</v>
      </c>
      <c r="C33" s="5" t="str">
        <f t="shared" si="15"/>
        <v>532</v>
      </c>
      <c r="D33" s="10">
        <v>9970</v>
      </c>
      <c r="E33" s="8" t="s">
        <v>1</v>
      </c>
      <c r="F33" s="7" t="s">
        <v>159</v>
      </c>
      <c r="G33" s="12" t="s">
        <v>18</v>
      </c>
      <c r="H33" s="8">
        <v>2</v>
      </c>
      <c r="I33" s="8">
        <v>1</v>
      </c>
      <c r="J33" s="8"/>
      <c r="K33" s="11"/>
      <c r="L33" s="7" t="s">
        <v>274</v>
      </c>
      <c r="M33" s="8"/>
      <c r="N33" s="5">
        <f>ROWS($2:33)</f>
        <v>32</v>
      </c>
      <c r="O33" s="5">
        <f>COUNTIF($G$2:$G33,O$1)</f>
        <v>14</v>
      </c>
      <c r="P33" s="5">
        <f>COUNTIF($G$2:$G33,P$1)</f>
        <v>11</v>
      </c>
      <c r="Q33" s="5">
        <f>COUNTIF($G$2:$G33,Q$1)</f>
        <v>7</v>
      </c>
      <c r="R33" s="5">
        <f>SUM(H$2:H33)</f>
        <v>82</v>
      </c>
      <c r="S33" s="5">
        <f>SUM(I$2:I33)</f>
        <v>54</v>
      </c>
      <c r="T33" s="5">
        <f t="shared" si="13"/>
        <v>39</v>
      </c>
      <c r="U33" s="8"/>
      <c r="V33" s="5"/>
      <c r="W33" s="5"/>
      <c r="X33" s="5"/>
      <c r="Y33" s="5"/>
      <c r="Z33" s="5"/>
      <c r="AA33" s="5"/>
      <c r="AB33" s="5"/>
      <c r="AC33" s="5"/>
      <c r="AD33" s="9"/>
      <c r="AE33" s="9"/>
      <c r="AF33" s="3"/>
      <c r="AG33" s="3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1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</row>
    <row r="34" spans="1:130" s="7" customFormat="1" x14ac:dyDescent="0.15">
      <c r="A34" s="52">
        <v>5</v>
      </c>
      <c r="B34" s="5">
        <f t="shared" si="14"/>
        <v>33</v>
      </c>
      <c r="C34" s="5" t="str">
        <f t="shared" si="15"/>
        <v>533</v>
      </c>
      <c r="D34" s="10">
        <v>9971</v>
      </c>
      <c r="E34" s="8" t="s">
        <v>22</v>
      </c>
      <c r="F34" s="5" t="s">
        <v>164</v>
      </c>
      <c r="G34" s="12" t="s">
        <v>19</v>
      </c>
      <c r="H34" s="8">
        <v>3</v>
      </c>
      <c r="I34" s="8">
        <v>3</v>
      </c>
      <c r="J34" s="8"/>
      <c r="K34" s="11"/>
      <c r="L34" s="7" t="s">
        <v>303</v>
      </c>
      <c r="M34" s="8"/>
      <c r="N34" s="5">
        <f>ROWS($2:34)</f>
        <v>33</v>
      </c>
      <c r="O34" s="5">
        <f>COUNTIF($G$2:$G34,O$1)</f>
        <v>14</v>
      </c>
      <c r="P34" s="5">
        <f>COUNTIF($G$2:$G34,P$1)</f>
        <v>12</v>
      </c>
      <c r="Q34" s="5">
        <f>COUNTIF($G$2:$G34,Q$1)</f>
        <v>7</v>
      </c>
      <c r="R34" s="5">
        <f>SUM(H$2:H34)</f>
        <v>85</v>
      </c>
      <c r="S34" s="5">
        <f>SUM(I$2:I34)</f>
        <v>57</v>
      </c>
      <c r="T34" s="5">
        <f t="shared" si="13"/>
        <v>40</v>
      </c>
      <c r="U34" s="8"/>
      <c r="V34" s="5"/>
      <c r="W34" s="5"/>
      <c r="X34" s="5"/>
      <c r="Y34" s="5"/>
      <c r="Z34" s="5"/>
      <c r="AA34" s="5"/>
      <c r="AB34" s="5"/>
      <c r="AC34" s="5"/>
      <c r="AD34" s="9"/>
      <c r="AE34" s="9"/>
      <c r="AF34" s="3"/>
      <c r="AG34" s="3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1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</row>
    <row r="35" spans="1:130" s="7" customFormat="1" x14ac:dyDescent="0.15">
      <c r="A35" s="52">
        <v>5</v>
      </c>
      <c r="B35" s="5">
        <f t="shared" si="14"/>
        <v>34</v>
      </c>
      <c r="C35" s="5" t="str">
        <f t="shared" si="15"/>
        <v>534</v>
      </c>
      <c r="D35" s="10">
        <v>9975</v>
      </c>
      <c r="E35" s="8" t="s">
        <v>22</v>
      </c>
      <c r="F35" s="7" t="s">
        <v>175</v>
      </c>
      <c r="G35" s="12" t="s">
        <v>20</v>
      </c>
      <c r="H35" s="8">
        <v>3</v>
      </c>
      <c r="I35" s="8">
        <v>4</v>
      </c>
      <c r="J35" s="8"/>
      <c r="K35" s="11"/>
      <c r="L35" s="7" t="s">
        <v>275</v>
      </c>
      <c r="M35" s="8"/>
      <c r="N35" s="5">
        <f>ROWS($2:35)</f>
        <v>34</v>
      </c>
      <c r="O35" s="5">
        <f>COUNTIF($G$2:$G35,O$1)</f>
        <v>14</v>
      </c>
      <c r="P35" s="5">
        <f>COUNTIF($G$2:$G35,P$1)</f>
        <v>12</v>
      </c>
      <c r="Q35" s="5">
        <f>COUNTIF($G$2:$G35,Q$1)</f>
        <v>8</v>
      </c>
      <c r="R35" s="5">
        <f>SUM(H$2:H35)</f>
        <v>88</v>
      </c>
      <c r="S35" s="5">
        <f>SUM(I$2:I35)</f>
        <v>61</v>
      </c>
      <c r="T35" s="5">
        <f t="shared" si="13"/>
        <v>40</v>
      </c>
      <c r="U35" s="8"/>
      <c r="V35" s="5"/>
      <c r="W35" s="5"/>
      <c r="X35" s="5"/>
      <c r="Y35" s="5"/>
      <c r="Z35" s="5"/>
      <c r="AA35" s="5"/>
      <c r="AB35" s="5"/>
      <c r="AC35" s="5"/>
      <c r="AD35" s="9"/>
      <c r="AE35" s="9"/>
      <c r="AF35" s="3"/>
      <c r="AG35" s="3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1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</row>
    <row r="36" spans="1:130" s="7" customFormat="1" x14ac:dyDescent="0.15">
      <c r="A36" s="52">
        <v>5</v>
      </c>
      <c r="B36" s="5">
        <f t="shared" si="14"/>
        <v>35</v>
      </c>
      <c r="C36" s="5" t="str">
        <f t="shared" si="15"/>
        <v>535</v>
      </c>
      <c r="D36" s="10">
        <v>9978</v>
      </c>
      <c r="E36" s="8" t="s">
        <v>22</v>
      </c>
      <c r="F36" s="7" t="s">
        <v>174</v>
      </c>
      <c r="G36" s="12" t="s">
        <v>19</v>
      </c>
      <c r="H36" s="8">
        <v>1</v>
      </c>
      <c r="I36" s="8">
        <v>1</v>
      </c>
      <c r="J36" s="8"/>
      <c r="K36" s="11"/>
      <c r="L36" s="7" t="s">
        <v>276</v>
      </c>
      <c r="M36" s="8"/>
      <c r="N36" s="5">
        <f>ROWS($2:36)</f>
        <v>35</v>
      </c>
      <c r="O36" s="5">
        <f>COUNTIF($G$2:$G36,O$1)</f>
        <v>14</v>
      </c>
      <c r="P36" s="5">
        <f>COUNTIF($G$2:$G36,P$1)</f>
        <v>13</v>
      </c>
      <c r="Q36" s="5">
        <f>COUNTIF($G$2:$G36,Q$1)</f>
        <v>8</v>
      </c>
      <c r="R36" s="5">
        <f>SUM(H$2:H36)</f>
        <v>89</v>
      </c>
      <c r="S36" s="5">
        <f>SUM(I$2:I36)</f>
        <v>62</v>
      </c>
      <c r="T36" s="5">
        <f t="shared" si="13"/>
        <v>41</v>
      </c>
      <c r="U36" s="8"/>
      <c r="V36" s="5"/>
      <c r="W36" s="5"/>
      <c r="X36" s="5"/>
      <c r="Y36" s="5"/>
      <c r="Z36" s="5"/>
      <c r="AA36" s="5"/>
      <c r="AB36" s="5"/>
      <c r="AC36" s="5"/>
      <c r="AD36" s="9"/>
      <c r="AE36" s="9"/>
      <c r="AF36" s="3"/>
      <c r="AG36" s="3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1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</row>
    <row r="37" spans="1:130" s="7" customFormat="1" x14ac:dyDescent="0.15">
      <c r="A37" s="52">
        <v>5</v>
      </c>
      <c r="B37" s="5">
        <f t="shared" si="14"/>
        <v>36</v>
      </c>
      <c r="C37" s="5" t="str">
        <f t="shared" si="15"/>
        <v>536</v>
      </c>
      <c r="D37" s="10">
        <v>9979</v>
      </c>
      <c r="E37" s="8" t="s">
        <v>22</v>
      </c>
      <c r="F37" s="5" t="s">
        <v>151</v>
      </c>
      <c r="G37" s="12" t="s">
        <v>18</v>
      </c>
      <c r="H37" s="8">
        <v>4</v>
      </c>
      <c r="I37" s="8">
        <v>1</v>
      </c>
      <c r="J37" s="8"/>
      <c r="K37" s="11"/>
      <c r="L37" s="7" t="s">
        <v>277</v>
      </c>
      <c r="M37" s="8"/>
      <c r="N37" s="5">
        <f>ROWS($2:37)</f>
        <v>36</v>
      </c>
      <c r="O37" s="5">
        <f>COUNTIF($G$2:$G37,O$1)</f>
        <v>15</v>
      </c>
      <c r="P37" s="5">
        <f>COUNTIF($G$2:$G37,P$1)</f>
        <v>13</v>
      </c>
      <c r="Q37" s="5">
        <f>COUNTIF($G$2:$G37,Q$1)</f>
        <v>8</v>
      </c>
      <c r="R37" s="5">
        <f>SUM(H$2:H37)</f>
        <v>93</v>
      </c>
      <c r="S37" s="5">
        <f>SUM(I$2:I37)</f>
        <v>63</v>
      </c>
      <c r="T37" s="5">
        <f t="shared" si="13"/>
        <v>43</v>
      </c>
      <c r="U37" s="8"/>
      <c r="V37" s="5"/>
      <c r="W37" s="5"/>
      <c r="X37" s="5"/>
      <c r="Y37" s="5"/>
      <c r="Z37" s="5"/>
      <c r="AA37" s="5"/>
      <c r="AB37" s="5"/>
      <c r="AC37" s="5"/>
      <c r="AD37" s="9"/>
      <c r="AE37" s="9"/>
      <c r="AF37" s="3"/>
      <c r="AG37" s="3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1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</row>
    <row r="38" spans="1:130" s="7" customFormat="1" x14ac:dyDescent="0.15">
      <c r="A38" s="52">
        <v>5</v>
      </c>
      <c r="B38" s="5">
        <f t="shared" si="14"/>
        <v>37</v>
      </c>
      <c r="C38" s="5" t="str">
        <f t="shared" si="15"/>
        <v>537</v>
      </c>
      <c r="D38" s="10">
        <v>9982</v>
      </c>
      <c r="E38" s="8" t="s">
        <v>1</v>
      </c>
      <c r="F38" s="7" t="s">
        <v>156</v>
      </c>
      <c r="G38" s="12" t="s">
        <v>18</v>
      </c>
      <c r="H38" s="8">
        <v>3</v>
      </c>
      <c r="I38" s="8">
        <v>0</v>
      </c>
      <c r="J38" s="8"/>
      <c r="K38" s="11"/>
      <c r="L38" s="7" t="s">
        <v>278</v>
      </c>
      <c r="M38" s="8"/>
      <c r="N38" s="5">
        <f>ROWS($2:38)</f>
        <v>37</v>
      </c>
      <c r="O38" s="5">
        <f>COUNTIF($G$2:$G38,O$1)</f>
        <v>16</v>
      </c>
      <c r="P38" s="5">
        <f>COUNTIF($G$2:$G38,P$1)</f>
        <v>13</v>
      </c>
      <c r="Q38" s="5">
        <f>COUNTIF($G$2:$G38,Q$1)</f>
        <v>8</v>
      </c>
      <c r="R38" s="5">
        <f>SUM(H$2:H38)</f>
        <v>96</v>
      </c>
      <c r="S38" s="5">
        <f>SUM(I$2:I38)</f>
        <v>63</v>
      </c>
      <c r="T38" s="5">
        <f t="shared" si="13"/>
        <v>45</v>
      </c>
      <c r="U38" s="8"/>
      <c r="V38" s="5"/>
      <c r="W38" s="5"/>
      <c r="X38" s="5"/>
      <c r="Y38" s="5"/>
      <c r="Z38" s="5"/>
      <c r="AA38" s="5"/>
      <c r="AB38" s="5"/>
      <c r="AC38" s="5"/>
      <c r="AD38" s="9"/>
      <c r="AE38" s="9"/>
      <c r="AF38" s="3"/>
      <c r="AG38" s="3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1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</row>
    <row r="39" spans="1:130" s="7" customFormat="1" x14ac:dyDescent="0.15">
      <c r="A39" s="52">
        <v>5</v>
      </c>
      <c r="B39" s="5">
        <f t="shared" si="14"/>
        <v>38</v>
      </c>
      <c r="C39" s="5" t="str">
        <f t="shared" si="15"/>
        <v>538</v>
      </c>
      <c r="D39" s="10">
        <v>9986</v>
      </c>
      <c r="E39" s="8" t="s">
        <v>22</v>
      </c>
      <c r="F39" s="7" t="s">
        <v>165</v>
      </c>
      <c r="G39" s="12" t="s">
        <v>20</v>
      </c>
      <c r="H39" s="8">
        <v>0</v>
      </c>
      <c r="I39" s="8">
        <v>5</v>
      </c>
      <c r="J39" s="8"/>
      <c r="K39" s="11"/>
      <c r="M39" s="8"/>
      <c r="N39" s="5">
        <f>ROWS($2:39)</f>
        <v>38</v>
      </c>
      <c r="O39" s="5">
        <f>COUNTIF($G$2:$G39,O$1)</f>
        <v>16</v>
      </c>
      <c r="P39" s="5">
        <f>COUNTIF($G$2:$G39,P$1)</f>
        <v>13</v>
      </c>
      <c r="Q39" s="5">
        <f>COUNTIF($G$2:$G39,Q$1)</f>
        <v>9</v>
      </c>
      <c r="R39" s="5">
        <f>SUM(H$2:H39)</f>
        <v>96</v>
      </c>
      <c r="S39" s="5">
        <f>SUM(I$2:I39)</f>
        <v>68</v>
      </c>
      <c r="T39" s="5">
        <f t="shared" si="13"/>
        <v>45</v>
      </c>
      <c r="U39" s="8"/>
      <c r="V39" s="5"/>
      <c r="W39" s="5"/>
      <c r="X39" s="5"/>
      <c r="Y39" s="5"/>
      <c r="Z39" s="5"/>
      <c r="AA39" s="5"/>
      <c r="AB39" s="5"/>
      <c r="AC39" s="5"/>
      <c r="AD39" s="9"/>
      <c r="AE39" s="9"/>
      <c r="AF39" s="3"/>
      <c r="AG39" s="3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1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</row>
    <row r="40" spans="1:130" s="7" customFormat="1" x14ac:dyDescent="0.15">
      <c r="A40" s="52"/>
      <c r="B40" s="5"/>
      <c r="C40" s="5"/>
      <c r="D40" s="10"/>
      <c r="E40" s="8"/>
      <c r="F40" s="5"/>
      <c r="G40" s="12"/>
      <c r="H40" s="8"/>
      <c r="I40" s="8"/>
      <c r="J40" s="8"/>
      <c r="K40" s="11"/>
      <c r="M40" s="8"/>
      <c r="N40" s="5"/>
      <c r="O40" s="5"/>
      <c r="P40" s="5"/>
      <c r="Q40" s="5"/>
      <c r="R40" s="5"/>
      <c r="S40" s="5"/>
      <c r="T40" s="5"/>
      <c r="U40" s="8"/>
      <c r="V40" s="5"/>
      <c r="W40" s="5"/>
      <c r="X40" s="5"/>
      <c r="Y40" s="5"/>
      <c r="Z40" s="5"/>
      <c r="AA40" s="5"/>
      <c r="AB40" s="5"/>
      <c r="AC40" s="5"/>
      <c r="AD40" s="9"/>
      <c r="AE40" s="9"/>
      <c r="AF40" s="3"/>
      <c r="AG40" s="3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1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</row>
    <row r="41" spans="1:130" s="7" customFormat="1" x14ac:dyDescent="0.15">
      <c r="A41" s="52"/>
      <c r="B41" s="5"/>
      <c r="C41" s="5"/>
      <c r="D41" s="10"/>
      <c r="E41" s="8"/>
      <c r="F41" s="5"/>
      <c r="G41" s="12"/>
      <c r="H41" s="8"/>
      <c r="I41" s="8"/>
      <c r="J41" s="8"/>
      <c r="K41" s="11"/>
      <c r="M41" s="8"/>
      <c r="N41" s="5"/>
      <c r="O41" s="5"/>
      <c r="P41" s="5"/>
      <c r="Q41" s="5"/>
      <c r="R41" s="5"/>
      <c r="S41" s="5"/>
      <c r="T41" s="5"/>
      <c r="U41" s="8"/>
      <c r="V41" s="5"/>
      <c r="W41" s="5"/>
      <c r="X41" s="5"/>
      <c r="Y41" s="5"/>
      <c r="Z41" s="5"/>
      <c r="AA41" s="5"/>
      <c r="AB41" s="5"/>
      <c r="AC41" s="5"/>
      <c r="AD41" s="9"/>
      <c r="AE41" s="9"/>
      <c r="AF41" s="3"/>
      <c r="AG41" s="3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1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</row>
    <row r="42" spans="1:130" s="7" customFormat="1" x14ac:dyDescent="0.15">
      <c r="A42" s="52"/>
      <c r="B42" s="5"/>
      <c r="C42" s="5"/>
      <c r="D42" s="10"/>
      <c r="E42" s="8"/>
      <c r="F42" s="5"/>
      <c r="G42" s="12"/>
      <c r="H42" s="8"/>
      <c r="I42" s="8"/>
      <c r="J42" s="8"/>
      <c r="K42" s="11"/>
      <c r="M42" s="8"/>
      <c r="N42" s="5"/>
      <c r="O42" s="5"/>
      <c r="P42" s="5"/>
      <c r="Q42" s="5"/>
      <c r="R42" s="5"/>
      <c r="S42" s="5"/>
      <c r="T42" s="5"/>
      <c r="U42" s="8"/>
      <c r="V42" s="5"/>
      <c r="W42" s="5"/>
      <c r="X42" s="5"/>
      <c r="Y42" s="5"/>
      <c r="Z42" s="5"/>
      <c r="AA42" s="5"/>
      <c r="AB42" s="5"/>
      <c r="AC42" s="5"/>
      <c r="AD42" s="9"/>
      <c r="AE42" s="9"/>
      <c r="AF42" s="3"/>
      <c r="AG42" s="3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1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</row>
    <row r="43" spans="1:130" s="7" customFormat="1" x14ac:dyDescent="0.15">
      <c r="A43" s="50"/>
      <c r="B43" s="5"/>
      <c r="C43" s="5"/>
      <c r="D43" s="10"/>
      <c r="E43" s="8"/>
      <c r="F43" s="5"/>
      <c r="G43" s="12"/>
      <c r="H43" s="8"/>
      <c r="I43" s="8"/>
      <c r="J43" s="8"/>
      <c r="K43" s="11"/>
      <c r="M43" s="8"/>
      <c r="N43" s="5"/>
      <c r="O43" s="5"/>
      <c r="P43" s="5"/>
      <c r="Q43" s="5"/>
      <c r="R43" s="5"/>
      <c r="S43" s="5"/>
      <c r="T43" s="5"/>
      <c r="U43" s="8"/>
      <c r="V43" s="5"/>
      <c r="W43" s="5"/>
      <c r="X43" s="5"/>
      <c r="Y43" s="5"/>
      <c r="Z43" s="5"/>
      <c r="AA43" s="5"/>
      <c r="AB43" s="5"/>
      <c r="AC43" s="5"/>
      <c r="AD43" s="9"/>
      <c r="AE43" s="9"/>
      <c r="AF43" s="3"/>
      <c r="AG43" s="3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14"/>
      <c r="AZ43" s="4"/>
      <c r="BA43" s="4"/>
      <c r="BB43" s="4"/>
      <c r="BC43" s="4"/>
      <c r="BD43" s="4"/>
      <c r="BE43" s="4"/>
      <c r="BF43" s="4"/>
      <c r="BG43" s="4">
        <f t="shared" si="0"/>
        <v>0</v>
      </c>
      <c r="BH43" s="4">
        <f t="shared" si="1"/>
        <v>0</v>
      </c>
      <c r="BI43" s="4">
        <f t="shared" si="2"/>
        <v>0</v>
      </c>
      <c r="BJ43" s="4">
        <f t="shared" si="3"/>
        <v>0</v>
      </c>
      <c r="BK43" s="4">
        <f t="shared" si="4"/>
        <v>0</v>
      </c>
      <c r="BL43" s="4">
        <f t="shared" si="5"/>
        <v>0</v>
      </c>
      <c r="BM43" s="4">
        <f t="shared" si="6"/>
        <v>0</v>
      </c>
      <c r="BN43" s="4">
        <f t="shared" si="7"/>
        <v>0</v>
      </c>
      <c r="BO43" s="4">
        <f t="shared" si="8"/>
        <v>0</v>
      </c>
      <c r="BP43" s="4">
        <f t="shared" si="9"/>
        <v>0</v>
      </c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</row>
    <row r="44" spans="1:130" s="7" customFormat="1" x14ac:dyDescent="0.15">
      <c r="A44" s="50"/>
      <c r="B44" s="5"/>
      <c r="C44" s="5"/>
      <c r="D44" s="10"/>
      <c r="E44" s="8"/>
      <c r="F44" s="5"/>
      <c r="G44" s="12"/>
      <c r="H44" s="8"/>
      <c r="I44" s="8"/>
      <c r="J44" s="8"/>
      <c r="K44" s="11"/>
      <c r="M44" s="8"/>
      <c r="N44" s="5"/>
      <c r="O44" s="5"/>
      <c r="P44" s="5"/>
      <c r="Q44" s="5"/>
      <c r="R44" s="5"/>
      <c r="S44" s="5"/>
      <c r="T44" s="5"/>
      <c r="U44" s="8"/>
      <c r="V44" s="5"/>
      <c r="W44" s="5"/>
      <c r="X44" s="5"/>
      <c r="Y44" s="5"/>
      <c r="Z44" s="5"/>
      <c r="AA44" s="5"/>
      <c r="AB44" s="5"/>
      <c r="AC44" s="5"/>
      <c r="AD44" s="9"/>
      <c r="AE44" s="9"/>
      <c r="AF44" s="3"/>
      <c r="AG44" s="3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14"/>
      <c r="AZ44" s="4"/>
      <c r="BA44" s="4"/>
      <c r="BB44" s="4"/>
      <c r="BC44" s="4"/>
      <c r="BD44" s="4"/>
      <c r="BE44" s="4"/>
      <c r="BF44" s="4"/>
      <c r="BG44" s="4">
        <f t="shared" si="0"/>
        <v>0</v>
      </c>
      <c r="BH44" s="4">
        <f t="shared" si="1"/>
        <v>0</v>
      </c>
      <c r="BI44" s="4">
        <f t="shared" si="2"/>
        <v>0</v>
      </c>
      <c r="BJ44" s="4">
        <f t="shared" si="3"/>
        <v>0</v>
      </c>
      <c r="BK44" s="4">
        <f t="shared" si="4"/>
        <v>0</v>
      </c>
      <c r="BL44" s="4">
        <f t="shared" si="5"/>
        <v>0</v>
      </c>
      <c r="BM44" s="4">
        <f t="shared" si="6"/>
        <v>0</v>
      </c>
      <c r="BN44" s="4">
        <f t="shared" si="7"/>
        <v>0</v>
      </c>
      <c r="BO44" s="4">
        <f t="shared" si="8"/>
        <v>0</v>
      </c>
      <c r="BP44" s="4">
        <f t="shared" si="9"/>
        <v>0</v>
      </c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</row>
    <row r="45" spans="1:130" s="7" customFormat="1" x14ac:dyDescent="0.15">
      <c r="A45" s="50"/>
      <c r="B45" s="5"/>
      <c r="C45" s="5"/>
      <c r="D45" s="10"/>
      <c r="E45" s="8"/>
      <c r="F45" s="5"/>
      <c r="G45" s="12"/>
      <c r="H45" s="8"/>
      <c r="I45" s="8"/>
      <c r="J45" s="8"/>
      <c r="K45" s="11"/>
      <c r="M45" s="8"/>
      <c r="N45" s="5"/>
      <c r="O45" s="5"/>
      <c r="P45" s="5"/>
      <c r="Q45" s="5"/>
      <c r="R45" s="5"/>
      <c r="S45" s="5"/>
      <c r="T45" s="5"/>
      <c r="U45" s="8"/>
      <c r="V45" s="5"/>
      <c r="W45" s="5"/>
      <c r="X45" s="5"/>
      <c r="Y45" s="5"/>
      <c r="Z45" s="5"/>
      <c r="AA45" s="5"/>
      <c r="AB45" s="5"/>
      <c r="AC45" s="5"/>
      <c r="AD45" s="9"/>
      <c r="AE45" s="9"/>
      <c r="AF45" s="3"/>
      <c r="AG45" s="3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1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</row>
    <row r="46" spans="1:130" s="7" customFormat="1" x14ac:dyDescent="0.15">
      <c r="A46" s="50"/>
      <c r="B46" s="5"/>
      <c r="C46" s="5"/>
      <c r="D46" s="10"/>
      <c r="E46" s="8"/>
      <c r="F46" s="5"/>
      <c r="G46" s="12"/>
      <c r="H46" s="8"/>
      <c r="I46" s="8"/>
      <c r="J46" s="8"/>
      <c r="K46" s="11"/>
      <c r="M46" s="8"/>
      <c r="N46" s="5"/>
      <c r="O46" s="5"/>
      <c r="P46" s="5"/>
      <c r="Q46" s="5"/>
      <c r="R46" s="5"/>
      <c r="S46" s="5"/>
      <c r="T46" s="5"/>
      <c r="U46" s="8"/>
      <c r="V46" s="5"/>
      <c r="W46" s="5"/>
      <c r="X46" s="5"/>
      <c r="Y46" s="5"/>
      <c r="Z46" s="5"/>
      <c r="AA46" s="5"/>
      <c r="AB46" s="5"/>
      <c r="AC46" s="5"/>
      <c r="AD46" s="9"/>
      <c r="AE46" s="9"/>
      <c r="AF46" s="3"/>
      <c r="AG46" s="3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14"/>
      <c r="AZ46" s="4"/>
      <c r="BA46" s="4"/>
      <c r="BB46" s="4"/>
      <c r="BC46" s="4"/>
      <c r="BD46" s="4"/>
      <c r="BE46" s="4"/>
      <c r="BF46" s="4"/>
      <c r="BG46" s="4">
        <f t="shared" si="0"/>
        <v>0</v>
      </c>
      <c r="BH46" s="4">
        <f>IF(G46="W",BH44+1,0)</f>
        <v>0</v>
      </c>
      <c r="BI46" s="4">
        <f t="shared" si="2"/>
        <v>0</v>
      </c>
      <c r="BJ46" s="4">
        <f>IF(G46="D",BJ44+1,0)</f>
        <v>0</v>
      </c>
      <c r="BK46" s="4">
        <f t="shared" si="4"/>
        <v>0</v>
      </c>
      <c r="BL46" s="4">
        <f>IF(G46="L",BL44+1,0)</f>
        <v>0</v>
      </c>
      <c r="BM46" s="4">
        <f t="shared" si="6"/>
        <v>0</v>
      </c>
      <c r="BN46" s="4">
        <f>IF(OR(G46="W",G46="D"),BN44+1,0)</f>
        <v>0</v>
      </c>
      <c r="BO46" s="4">
        <f t="shared" si="8"/>
        <v>0</v>
      </c>
      <c r="BP46" s="4">
        <f>IF(OR(G46="L",G46="D"),BP44+1,0)</f>
        <v>0</v>
      </c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</row>
    <row r="47" spans="1:130" s="7" customFormat="1" x14ac:dyDescent="0.15">
      <c r="A47" s="50"/>
      <c r="B47" s="5"/>
      <c r="C47" s="5"/>
      <c r="D47" s="10"/>
      <c r="E47" s="8"/>
      <c r="F47" s="5"/>
      <c r="G47" s="12"/>
      <c r="H47" s="8"/>
      <c r="I47" s="8"/>
      <c r="J47" s="8"/>
      <c r="K47" s="11"/>
      <c r="M47" s="8"/>
      <c r="N47" s="5"/>
      <c r="O47" s="5"/>
      <c r="P47" s="5"/>
      <c r="Q47" s="5"/>
      <c r="R47" s="5"/>
      <c r="S47" s="5"/>
      <c r="T47" s="5"/>
      <c r="U47" s="8"/>
      <c r="V47" s="5"/>
      <c r="W47" s="5"/>
      <c r="X47" s="5"/>
      <c r="Y47" s="5"/>
      <c r="Z47" s="5"/>
      <c r="AA47" s="5"/>
      <c r="AB47" s="5"/>
      <c r="AC47" s="5"/>
      <c r="AD47" s="9"/>
      <c r="AE47" s="9"/>
      <c r="AF47" s="3"/>
      <c r="AG47" s="3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1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</row>
    <row r="48" spans="1:130" s="7" customFormat="1" x14ac:dyDescent="0.15">
      <c r="A48" s="5"/>
      <c r="B48" s="5"/>
      <c r="C48" s="5"/>
      <c r="D48" s="10"/>
      <c r="E48" s="8"/>
      <c r="F48" s="5"/>
      <c r="G48" s="12"/>
      <c r="H48" s="8"/>
      <c r="I48" s="8"/>
      <c r="J48" s="8"/>
      <c r="K48" s="11"/>
      <c r="M48" s="8"/>
      <c r="N48" s="5"/>
      <c r="O48" s="5"/>
      <c r="P48" s="5"/>
      <c r="Q48" s="5"/>
      <c r="R48" s="5"/>
      <c r="S48" s="5"/>
      <c r="T48" s="5"/>
      <c r="U48" s="8"/>
      <c r="V48" s="5"/>
      <c r="W48" s="5"/>
      <c r="X48" s="5"/>
      <c r="Y48" s="5"/>
      <c r="Z48" s="5"/>
      <c r="AA48" s="5"/>
      <c r="AB48" s="5"/>
      <c r="AC48" s="5"/>
      <c r="AD48" s="9"/>
      <c r="AE48" s="9"/>
      <c r="AF48" s="3"/>
      <c r="AG48" s="3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1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</row>
    <row r="49" spans="1:130" s="4" customFormat="1" x14ac:dyDescent="0.15">
      <c r="A49" s="5"/>
      <c r="B49" s="5"/>
      <c r="C49" s="5"/>
      <c r="D49" s="10"/>
      <c r="E49" s="8"/>
      <c r="F49" s="5"/>
      <c r="G49" s="12"/>
      <c r="H49" s="8"/>
      <c r="I49" s="8"/>
      <c r="J49" s="8"/>
      <c r="K49" s="11"/>
      <c r="L49" s="7"/>
      <c r="M49" s="8"/>
      <c r="N49" s="5"/>
      <c r="O49" s="5"/>
      <c r="P49" s="5"/>
      <c r="Q49" s="5"/>
      <c r="R49" s="5"/>
      <c r="S49" s="5"/>
      <c r="T49" s="5"/>
      <c r="U49" s="8"/>
      <c r="V49" s="5"/>
      <c r="W49" s="5"/>
      <c r="X49" s="5"/>
      <c r="Y49" s="5"/>
      <c r="Z49" s="5"/>
      <c r="AA49" s="5"/>
      <c r="AB49" s="5"/>
      <c r="AC49" s="5"/>
      <c r="AD49" s="9"/>
      <c r="AE49" s="9"/>
      <c r="AF49" s="3"/>
      <c r="AG49" s="3"/>
      <c r="AY49" s="14"/>
      <c r="BQ49" s="7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</row>
    <row r="50" spans="1:130" s="4" customFormat="1" x14ac:dyDescent="0.15">
      <c r="A50" s="5"/>
      <c r="B50" s="5"/>
      <c r="C50" s="5"/>
      <c r="D50" s="6"/>
      <c r="E50" s="8"/>
      <c r="F50" s="5"/>
      <c r="G50" s="12"/>
      <c r="H50" s="8"/>
      <c r="I50" s="8"/>
      <c r="J50" s="8"/>
      <c r="K50" s="5"/>
      <c r="L50" s="7"/>
      <c r="M50" s="8"/>
      <c r="N50" s="5"/>
      <c r="O50" s="5"/>
      <c r="P50" s="5"/>
      <c r="Q50" s="5"/>
      <c r="R50" s="5"/>
      <c r="S50" s="5"/>
      <c r="T50" s="5"/>
      <c r="U50" s="8"/>
      <c r="V50" s="5"/>
      <c r="W50" s="5"/>
      <c r="X50" s="5"/>
      <c r="Y50" s="5"/>
      <c r="Z50" s="5"/>
      <c r="AA50" s="5"/>
      <c r="AB50" s="5"/>
      <c r="AC50" s="5"/>
      <c r="AD50" s="9"/>
      <c r="AE50" s="9"/>
      <c r="AF50" s="3"/>
      <c r="AG50" s="3"/>
      <c r="AY50" s="14"/>
      <c r="BG50" s="7"/>
      <c r="BI50" s="7"/>
      <c r="BJ50" s="7"/>
      <c r="BK50" s="7"/>
      <c r="BL50" s="7"/>
      <c r="BM50" s="7"/>
      <c r="BN50" s="7"/>
      <c r="BO50" s="7"/>
      <c r="BP50" s="7"/>
      <c r="BQ50" s="7"/>
      <c r="BU50" s="7"/>
      <c r="BX50" s="7"/>
      <c r="CA50" s="7"/>
      <c r="CD50" s="7"/>
      <c r="CG50" s="7"/>
      <c r="CJ50" s="7"/>
      <c r="CL50" s="7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</row>
    <row r="51" spans="1:130" s="4" customFormat="1" x14ac:dyDescent="0.15">
      <c r="A51" s="5"/>
      <c r="B51" s="5"/>
      <c r="C51" s="5"/>
      <c r="D51" s="6"/>
      <c r="E51" s="8"/>
      <c r="F51" s="5"/>
      <c r="G51" s="12"/>
      <c r="H51" s="8"/>
      <c r="I51" s="8"/>
      <c r="J51" s="8"/>
      <c r="K51" s="5"/>
      <c r="L51" s="7"/>
      <c r="M51" s="8"/>
      <c r="N51" s="5"/>
      <c r="O51" s="5"/>
      <c r="P51" s="5"/>
      <c r="Q51" s="5"/>
      <c r="R51" s="5"/>
      <c r="S51" s="5"/>
      <c r="T51" s="5"/>
      <c r="U51" s="8"/>
      <c r="V51" s="5"/>
      <c r="W51" s="5"/>
      <c r="X51" s="5"/>
      <c r="Y51" s="5"/>
      <c r="Z51" s="5"/>
      <c r="AA51" s="5"/>
      <c r="AB51" s="5"/>
      <c r="AC51" s="5"/>
      <c r="AD51" s="9"/>
      <c r="AE51" s="9"/>
      <c r="AF51" s="3"/>
      <c r="AG51" s="3"/>
      <c r="AY51" s="14"/>
      <c r="BG51" s="7"/>
      <c r="BI51" s="7"/>
      <c r="BJ51" s="7"/>
      <c r="BK51" s="7"/>
      <c r="BL51" s="7"/>
      <c r="BM51" s="7"/>
      <c r="BN51" s="7"/>
      <c r="BO51" s="7"/>
      <c r="BP51" s="7"/>
      <c r="BQ51" s="7"/>
      <c r="BU51" s="7"/>
      <c r="BX51" s="7"/>
      <c r="CA51" s="7"/>
      <c r="CD51" s="7"/>
      <c r="CG51" s="7"/>
      <c r="CJ51" s="7"/>
      <c r="CL51" s="7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</row>
    <row r="52" spans="1:130" s="4" customFormat="1" x14ac:dyDescent="0.15">
      <c r="A52" s="5"/>
      <c r="B52" s="5"/>
      <c r="C52" s="5"/>
      <c r="D52" s="6"/>
      <c r="E52" s="8"/>
      <c r="F52" s="5"/>
      <c r="G52" s="8"/>
      <c r="H52" s="8"/>
      <c r="I52" s="8"/>
      <c r="J52" s="8"/>
      <c r="K52" s="5"/>
      <c r="L52" s="7"/>
      <c r="M52" s="8"/>
      <c r="N52" s="5"/>
      <c r="O52" s="5"/>
      <c r="P52" s="5"/>
      <c r="Q52" s="5"/>
      <c r="R52" s="5"/>
      <c r="S52" s="5"/>
      <c r="T52" s="5"/>
      <c r="U52" s="8"/>
      <c r="V52" s="5"/>
      <c r="W52" s="5"/>
      <c r="X52" s="5"/>
      <c r="Y52" s="5"/>
      <c r="Z52" s="5"/>
      <c r="AA52" s="5"/>
      <c r="AB52" s="5"/>
      <c r="AC52" s="5"/>
      <c r="AD52" s="9"/>
      <c r="AE52" s="9"/>
      <c r="AF52" s="3"/>
      <c r="AG52" s="3"/>
      <c r="AY52" s="14"/>
      <c r="BG52" s="7"/>
      <c r="BI52" s="7"/>
      <c r="BJ52" s="7"/>
      <c r="BK52" s="7"/>
      <c r="BL52" s="7"/>
      <c r="BM52" s="7"/>
      <c r="BN52" s="7"/>
      <c r="BO52" s="7"/>
      <c r="BP52" s="7"/>
      <c r="BQ52" s="7"/>
      <c r="BU52" s="7"/>
      <c r="BX52" s="7"/>
      <c r="CA52" s="7"/>
      <c r="CD52" s="7"/>
      <c r="CG52" s="7"/>
      <c r="CJ52" s="7"/>
      <c r="CL52" s="7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</row>
    <row r="53" spans="1:130" s="4" customFormat="1" x14ac:dyDescent="0.15">
      <c r="A53" s="5"/>
      <c r="B53" s="5"/>
      <c r="C53" s="5"/>
      <c r="D53" s="6"/>
      <c r="E53" s="8"/>
      <c r="F53" s="5"/>
      <c r="G53" s="8"/>
      <c r="H53" s="8"/>
      <c r="I53" s="8"/>
      <c r="J53" s="8"/>
      <c r="K53" s="5"/>
      <c r="L53" s="7"/>
      <c r="M53" s="8"/>
      <c r="N53" s="5"/>
      <c r="O53" s="5"/>
      <c r="P53" s="5"/>
      <c r="Q53" s="5"/>
      <c r="R53" s="5"/>
      <c r="S53" s="5"/>
      <c r="T53" s="5"/>
      <c r="U53" s="8"/>
      <c r="V53" s="5"/>
      <c r="W53" s="5"/>
      <c r="X53" s="5"/>
      <c r="Y53" s="5"/>
      <c r="Z53" s="5"/>
      <c r="AA53" s="5"/>
      <c r="AB53" s="5"/>
      <c r="AC53" s="5"/>
      <c r="AD53" s="9"/>
      <c r="AE53" s="9"/>
      <c r="AF53" s="3"/>
      <c r="AG53" s="3"/>
      <c r="AY53" s="14"/>
      <c r="BG53" s="7"/>
      <c r="BI53" s="7"/>
      <c r="BJ53" s="7"/>
      <c r="BK53" s="7"/>
      <c r="BL53" s="7"/>
      <c r="BM53" s="7"/>
      <c r="BN53" s="7"/>
      <c r="BO53" s="7"/>
      <c r="BP53" s="7"/>
      <c r="BQ53" s="7"/>
      <c r="BU53" s="7"/>
      <c r="BX53" s="7"/>
      <c r="CA53" s="7"/>
      <c r="CD53" s="7"/>
      <c r="CG53" s="7"/>
      <c r="CJ53" s="7"/>
      <c r="CL53" s="7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</row>
    <row r="54" spans="1:130" s="4" customFormat="1" x14ac:dyDescent="0.15">
      <c r="A54" s="5"/>
      <c r="B54" s="5"/>
      <c r="C54" s="5"/>
      <c r="D54" s="6"/>
      <c r="E54" s="8"/>
      <c r="F54" s="5"/>
      <c r="G54" s="8" t="s">
        <v>150</v>
      </c>
      <c r="H54" s="8"/>
      <c r="I54" s="8"/>
      <c r="J54" s="8"/>
      <c r="K54" s="5"/>
      <c r="L54" s="7"/>
      <c r="M54" s="8"/>
      <c r="N54" s="5"/>
      <c r="O54" s="5"/>
      <c r="P54" s="5"/>
      <c r="Q54" s="5"/>
      <c r="R54" s="5"/>
      <c r="S54" s="5"/>
      <c r="T54" s="5"/>
      <c r="U54" s="8"/>
      <c r="V54" s="5"/>
      <c r="W54" s="5"/>
      <c r="X54" s="5"/>
      <c r="Y54" s="5"/>
      <c r="Z54" s="5"/>
      <c r="AA54" s="5"/>
      <c r="AB54" s="5"/>
      <c r="AC54" s="5"/>
      <c r="AD54" s="9"/>
      <c r="AE54" s="9"/>
      <c r="AF54" s="3"/>
      <c r="AG54" s="3"/>
      <c r="AY54" s="14"/>
      <c r="BG54" s="7"/>
      <c r="BI54" s="7"/>
      <c r="BJ54" s="7"/>
      <c r="BK54" s="7"/>
      <c r="BL54" s="7"/>
      <c r="BM54" s="7"/>
      <c r="BN54" s="7"/>
      <c r="BO54" s="7"/>
      <c r="BP54" s="7"/>
      <c r="BQ54" s="7"/>
      <c r="BU54" s="7"/>
      <c r="BX54" s="7"/>
      <c r="CA54" s="7"/>
      <c r="CD54" s="7"/>
      <c r="CG54" s="7"/>
      <c r="CJ54" s="7"/>
      <c r="CL54" s="7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</row>
    <row r="55" spans="1:130" s="4" customFormat="1" x14ac:dyDescent="0.15">
      <c r="A55" s="5"/>
      <c r="B55" s="5"/>
      <c r="C55" s="5"/>
      <c r="D55" s="6"/>
      <c r="E55" s="8"/>
      <c r="F55" s="5" t="s">
        <v>18</v>
      </c>
      <c r="G55" s="8">
        <f>COUNTIF(G$2:G$50,F55)</f>
        <v>16</v>
      </c>
      <c r="H55" s="8"/>
      <c r="I55" s="8"/>
      <c r="J55" s="8"/>
      <c r="K55" s="5"/>
      <c r="L55" s="7"/>
      <c r="M55" s="8"/>
      <c r="N55" s="5"/>
      <c r="O55" s="5"/>
      <c r="P55" s="5"/>
      <c r="Q55" s="5"/>
      <c r="R55" s="5"/>
      <c r="S55" s="5"/>
      <c r="T55" s="5"/>
      <c r="U55" s="8"/>
      <c r="V55" s="5"/>
      <c r="W55" s="5"/>
      <c r="X55" s="5"/>
      <c r="Y55" s="5"/>
      <c r="Z55" s="5"/>
      <c r="AA55" s="5"/>
      <c r="AB55" s="5"/>
      <c r="AC55" s="5"/>
      <c r="AD55" s="9"/>
      <c r="AE55" s="9"/>
      <c r="AF55" s="3"/>
      <c r="AG55" s="3"/>
      <c r="AY55" s="14"/>
      <c r="BG55" s="7"/>
      <c r="BI55" s="7"/>
      <c r="BJ55" s="7"/>
      <c r="BK55" s="7"/>
      <c r="BL55" s="7"/>
      <c r="BM55" s="7"/>
      <c r="BN55" s="7"/>
      <c r="BO55" s="7"/>
      <c r="BP55" s="7"/>
      <c r="BQ55" s="7"/>
      <c r="BU55" s="7"/>
      <c r="BX55" s="7"/>
      <c r="CA55" s="7"/>
      <c r="CD55" s="7"/>
      <c r="CG55" s="7"/>
      <c r="CJ55" s="7"/>
      <c r="CL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</row>
    <row r="56" spans="1:130" s="4" customFormat="1" x14ac:dyDescent="0.15">
      <c r="A56" s="5"/>
      <c r="B56" s="5"/>
      <c r="C56" s="5"/>
      <c r="D56" s="6"/>
      <c r="E56" s="8"/>
      <c r="F56" s="5" t="s">
        <v>19</v>
      </c>
      <c r="G56" s="8">
        <f>COUNTIF(G$2:G$50,F56)</f>
        <v>13</v>
      </c>
      <c r="H56" s="8"/>
      <c r="I56" s="8"/>
      <c r="J56" s="8"/>
      <c r="K56" s="5"/>
      <c r="L56" s="7"/>
      <c r="M56" s="8"/>
      <c r="N56" s="5"/>
      <c r="O56" s="5"/>
      <c r="P56" s="5"/>
      <c r="Q56" s="5"/>
      <c r="R56" s="5"/>
      <c r="S56" s="5"/>
      <c r="T56" s="5"/>
      <c r="U56" s="8"/>
      <c r="V56" s="5"/>
      <c r="W56" s="5"/>
      <c r="X56" s="5"/>
      <c r="Y56" s="5"/>
      <c r="Z56" s="5"/>
      <c r="AA56" s="5"/>
      <c r="AB56" s="5"/>
      <c r="AC56" s="5"/>
      <c r="AD56" s="9"/>
      <c r="AE56" s="9"/>
      <c r="AF56" s="3"/>
      <c r="AG56" s="3"/>
      <c r="AY56" s="14"/>
      <c r="BG56" s="7"/>
      <c r="BI56" s="7"/>
      <c r="BJ56" s="7"/>
      <c r="BK56" s="7"/>
      <c r="BL56" s="7"/>
      <c r="BM56" s="7"/>
      <c r="BN56" s="7"/>
      <c r="BO56" s="7"/>
      <c r="BP56" s="7"/>
      <c r="BQ56" s="7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</row>
    <row r="57" spans="1:130" s="4" customFormat="1" x14ac:dyDescent="0.15">
      <c r="A57" s="5"/>
      <c r="B57" s="5"/>
      <c r="C57" s="5"/>
      <c r="D57" s="6"/>
      <c r="E57" s="8"/>
      <c r="F57" s="5" t="s">
        <v>20</v>
      </c>
      <c r="G57" s="8">
        <f>COUNTIF(G$2:G$50,F57)</f>
        <v>9</v>
      </c>
      <c r="H57" s="8"/>
      <c r="I57" s="8"/>
      <c r="J57" s="8"/>
      <c r="K57" s="5"/>
      <c r="L57" s="7"/>
      <c r="M57" s="8"/>
      <c r="N57" s="5"/>
      <c r="O57" s="5"/>
      <c r="P57" s="5"/>
      <c r="Q57" s="5"/>
      <c r="R57" s="5"/>
      <c r="S57" s="5"/>
      <c r="T57" s="5"/>
      <c r="U57" s="8"/>
      <c r="V57" s="5"/>
      <c r="W57" s="5"/>
      <c r="X57" s="5"/>
      <c r="Y57" s="5"/>
      <c r="Z57" s="5"/>
      <c r="AA57" s="5"/>
      <c r="AB57" s="5"/>
      <c r="AC57" s="5"/>
      <c r="AD57" s="9"/>
      <c r="AE57" s="9"/>
      <c r="AF57" s="3"/>
      <c r="AG57" s="3"/>
      <c r="AY57" s="14"/>
      <c r="BG57" s="7"/>
      <c r="BI57" s="7"/>
      <c r="BJ57" s="7"/>
      <c r="BK57" s="7"/>
      <c r="BL57" s="7"/>
      <c r="BM57" s="7"/>
      <c r="BN57" s="7"/>
      <c r="BO57" s="7"/>
      <c r="BP57" s="7"/>
      <c r="BQ57" s="7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</row>
    <row r="58" spans="1:130" s="4" customFormat="1" x14ac:dyDescent="0.15">
      <c r="A58" s="5"/>
      <c r="B58" s="5"/>
      <c r="C58" s="5"/>
      <c r="D58" s="6"/>
      <c r="E58" s="8"/>
      <c r="F58" s="5"/>
      <c r="G58" s="8"/>
      <c r="H58" s="8">
        <f>SUM(H2:H57)</f>
        <v>96</v>
      </c>
      <c r="I58" s="8">
        <f>SUM(I2:I57)</f>
        <v>68</v>
      </c>
      <c r="J58" s="8"/>
      <c r="K58" s="5"/>
      <c r="L58" s="7"/>
      <c r="M58" s="8"/>
      <c r="N58" s="5"/>
      <c r="O58" s="5"/>
      <c r="P58" s="5"/>
      <c r="Q58" s="5"/>
      <c r="R58" s="5"/>
      <c r="S58" s="5"/>
      <c r="T58" s="5"/>
      <c r="U58" s="8"/>
      <c r="V58" s="5"/>
      <c r="W58" s="5"/>
      <c r="X58" s="5"/>
      <c r="Y58" s="5"/>
      <c r="Z58" s="5"/>
      <c r="AA58" s="5"/>
      <c r="AB58" s="5"/>
      <c r="AC58" s="5"/>
      <c r="AD58" s="9"/>
      <c r="AE58" s="9"/>
      <c r="AF58" s="3"/>
      <c r="AG58" s="3"/>
      <c r="AY58" s="14"/>
      <c r="BG58" s="7"/>
      <c r="BI58" s="7"/>
      <c r="BJ58" s="7"/>
      <c r="BK58" s="7"/>
      <c r="BL58" s="7"/>
      <c r="BM58" s="7"/>
      <c r="BN58" s="7"/>
      <c r="BO58" s="7"/>
      <c r="BP58" s="7"/>
      <c r="BQ58" s="7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</row>
    <row r="60" spans="1:130" s="4" customFormat="1" x14ac:dyDescent="0.15">
      <c r="A60" s="5"/>
      <c r="B60" s="5"/>
      <c r="C60" s="5"/>
      <c r="D60" s="6"/>
      <c r="E60" s="8"/>
      <c r="F60" s="5"/>
      <c r="G60" s="12" t="s">
        <v>1</v>
      </c>
      <c r="H60" s="8" t="s">
        <v>1</v>
      </c>
      <c r="I60" s="8" t="s">
        <v>22</v>
      </c>
      <c r="J60" s="8"/>
      <c r="K60" s="5"/>
      <c r="L60" s="7"/>
      <c r="M60" s="8"/>
      <c r="N60" s="5"/>
      <c r="O60" s="5"/>
      <c r="P60" s="5"/>
      <c r="Q60" s="5"/>
      <c r="R60" s="5"/>
      <c r="S60" s="5"/>
      <c r="T60" s="5"/>
      <c r="U60" s="8"/>
      <c r="V60" s="5"/>
      <c r="W60" s="5"/>
      <c r="X60" s="5"/>
      <c r="Y60" s="5"/>
      <c r="Z60" s="5"/>
      <c r="AA60" s="5"/>
      <c r="AB60" s="5"/>
      <c r="AC60" s="5"/>
      <c r="AD60" s="9"/>
      <c r="AE60" s="9"/>
      <c r="AF60" s="3"/>
      <c r="AG60" s="3"/>
      <c r="AY60" s="14"/>
      <c r="BG60" s="7"/>
      <c r="BI60" s="7"/>
      <c r="BJ60" s="7"/>
      <c r="BK60" s="7"/>
      <c r="BL60" s="7"/>
      <c r="BM60" s="7"/>
      <c r="BN60" s="7"/>
      <c r="BO60" s="7"/>
      <c r="BP60" s="7"/>
      <c r="BQ60" s="7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</row>
    <row r="61" spans="1:130" s="4" customFormat="1" x14ac:dyDescent="0.15">
      <c r="A61" s="5"/>
      <c r="B61" s="5"/>
      <c r="C61" s="5"/>
      <c r="D61" s="6"/>
      <c r="E61" s="8"/>
      <c r="F61" s="5"/>
      <c r="G61" s="12" t="s">
        <v>18</v>
      </c>
      <c r="H61" s="8">
        <f t="shared" ref="H61:I63" si="26">COUNTIFS($G$2:$G$53,$G61,$E$2:$E$53,H$60)</f>
        <v>12</v>
      </c>
      <c r="I61" s="8">
        <f t="shared" si="26"/>
        <v>4</v>
      </c>
      <c r="J61" s="8"/>
      <c r="K61" s="5"/>
      <c r="L61" s="7"/>
      <c r="M61" s="8"/>
      <c r="N61" s="5"/>
      <c r="O61" s="5"/>
      <c r="P61" s="5"/>
      <c r="Q61" s="5"/>
      <c r="R61" s="5"/>
      <c r="S61" s="5"/>
      <c r="T61" s="5"/>
      <c r="U61" s="8"/>
      <c r="V61" s="5"/>
      <c r="W61" s="5"/>
      <c r="X61" s="5"/>
      <c r="Y61" s="5"/>
      <c r="Z61" s="5"/>
      <c r="AA61" s="5"/>
      <c r="AB61" s="5"/>
      <c r="AC61" s="5"/>
      <c r="AD61" s="9"/>
      <c r="AE61" s="9"/>
      <c r="AF61" s="3"/>
      <c r="AG61" s="3"/>
      <c r="AY61" s="14"/>
      <c r="BG61" s="7"/>
      <c r="BI61" s="7"/>
      <c r="BJ61" s="7"/>
      <c r="BK61" s="7"/>
      <c r="BL61" s="7"/>
      <c r="BM61" s="7"/>
      <c r="BN61" s="7"/>
      <c r="BO61" s="7"/>
      <c r="BP61" s="7"/>
      <c r="BQ61" s="7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</row>
    <row r="62" spans="1:130" s="4" customFormat="1" x14ac:dyDescent="0.15">
      <c r="A62" s="5"/>
      <c r="B62" s="5"/>
      <c r="C62" s="5"/>
      <c r="D62" s="6"/>
      <c r="E62" s="8"/>
      <c r="F62" s="5"/>
      <c r="G62" s="12" t="s">
        <v>19</v>
      </c>
      <c r="H62" s="8">
        <f t="shared" si="26"/>
        <v>6</v>
      </c>
      <c r="I62" s="8">
        <f t="shared" si="26"/>
        <v>7</v>
      </c>
      <c r="J62" s="8"/>
      <c r="K62" s="5"/>
      <c r="L62" s="7"/>
      <c r="M62" s="8"/>
      <c r="N62" s="5"/>
      <c r="O62" s="5"/>
      <c r="P62" s="5"/>
      <c r="Q62" s="5"/>
      <c r="R62" s="5"/>
      <c r="S62" s="5"/>
      <c r="T62" s="5"/>
      <c r="U62" s="8"/>
      <c r="V62" s="5"/>
      <c r="W62" s="5"/>
      <c r="X62" s="5"/>
      <c r="Y62" s="5"/>
      <c r="Z62" s="5"/>
      <c r="AA62" s="5"/>
      <c r="AB62" s="5"/>
      <c r="AC62" s="5"/>
      <c r="AD62" s="9"/>
      <c r="AE62" s="9"/>
      <c r="AF62" s="3"/>
      <c r="AG62" s="3"/>
      <c r="AY62" s="14"/>
      <c r="BG62" s="7"/>
      <c r="BI62" s="7"/>
      <c r="BJ62" s="7"/>
      <c r="BK62" s="7"/>
      <c r="BL62" s="7"/>
      <c r="BM62" s="7"/>
      <c r="BN62" s="7"/>
      <c r="BO62" s="7"/>
      <c r="BP62" s="7"/>
      <c r="BQ62" s="7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</row>
    <row r="63" spans="1:130" s="4" customFormat="1" x14ac:dyDescent="0.15">
      <c r="A63" s="5"/>
      <c r="B63" s="5"/>
      <c r="C63" s="5"/>
      <c r="D63" s="6"/>
      <c r="E63" s="8"/>
      <c r="F63" s="5"/>
      <c r="G63" s="12" t="s">
        <v>20</v>
      </c>
      <c r="H63" s="8">
        <f t="shared" si="26"/>
        <v>1</v>
      </c>
      <c r="I63" s="8">
        <f t="shared" si="26"/>
        <v>8</v>
      </c>
      <c r="J63" s="8"/>
      <c r="K63" s="5"/>
      <c r="L63" s="7"/>
      <c r="M63" s="8"/>
      <c r="N63" s="5"/>
      <c r="O63" s="5"/>
      <c r="P63" s="5"/>
      <c r="Q63" s="5"/>
      <c r="R63" s="5"/>
      <c r="S63" s="5"/>
      <c r="T63" s="5"/>
      <c r="U63" s="8"/>
      <c r="V63" s="5"/>
      <c r="W63" s="5"/>
      <c r="X63" s="5"/>
      <c r="Y63" s="5"/>
      <c r="Z63" s="5"/>
      <c r="AA63" s="5"/>
      <c r="AB63" s="5"/>
      <c r="AC63" s="5"/>
      <c r="AD63" s="9"/>
      <c r="AE63" s="9"/>
      <c r="AF63" s="3"/>
      <c r="AG63" s="3"/>
      <c r="AY63" s="14"/>
      <c r="BG63" s="7"/>
      <c r="BI63" s="7"/>
      <c r="BJ63" s="7"/>
      <c r="BK63" s="7"/>
      <c r="BL63" s="7"/>
      <c r="BM63" s="7"/>
      <c r="BN63" s="7"/>
      <c r="BO63" s="7"/>
      <c r="BP63" s="7"/>
      <c r="BQ63" s="7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</row>
    <row r="64" spans="1:130" s="4" customFormat="1" x14ac:dyDescent="0.15">
      <c r="A64" s="5"/>
      <c r="B64" s="5"/>
      <c r="C64" s="5"/>
      <c r="D64" s="6"/>
      <c r="E64" s="8"/>
      <c r="F64" s="5"/>
      <c r="G64" s="12" t="s">
        <v>21</v>
      </c>
      <c r="H64" s="8">
        <f>SUMIFS(H$2:H$53,$E$2:$E$53,H$60)</f>
        <v>63</v>
      </c>
      <c r="I64" s="8">
        <f>SUMIFS(H$2:H$53,$E$2:$E$53,I$60)</f>
        <v>33</v>
      </c>
      <c r="J64" s="8"/>
      <c r="K64" s="5"/>
      <c r="L64" s="7"/>
      <c r="M64" s="8"/>
      <c r="N64" s="5"/>
      <c r="O64" s="5"/>
      <c r="P64" s="5"/>
      <c r="Q64" s="5"/>
      <c r="R64" s="5"/>
      <c r="S64" s="5"/>
      <c r="T64" s="5"/>
      <c r="U64" s="8"/>
      <c r="V64" s="5"/>
      <c r="W64" s="5"/>
      <c r="X64" s="5"/>
      <c r="Y64" s="5"/>
      <c r="Z64" s="5"/>
      <c r="AA64" s="5"/>
      <c r="AB64" s="5"/>
      <c r="AC64" s="5"/>
      <c r="AD64" s="9"/>
      <c r="AE64" s="9"/>
      <c r="AF64" s="3"/>
      <c r="AG64" s="3"/>
      <c r="AY64" s="14"/>
      <c r="BG64" s="7"/>
      <c r="BI64" s="7"/>
      <c r="BJ64" s="7"/>
      <c r="BK64" s="7"/>
      <c r="BL64" s="7"/>
      <c r="BM64" s="7"/>
      <c r="BN64" s="7"/>
      <c r="BO64" s="7"/>
      <c r="BP64" s="7"/>
      <c r="BQ64" s="7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</row>
    <row r="65" spans="1:130" s="8" customFormat="1" x14ac:dyDescent="0.15">
      <c r="A65" s="5"/>
      <c r="B65" s="5"/>
      <c r="C65" s="5"/>
      <c r="D65" s="6"/>
      <c r="F65" s="5"/>
      <c r="G65" s="12" t="s">
        <v>22</v>
      </c>
      <c r="H65" s="8">
        <f>SUMIFS(I$2:I$53,$E$2:$E$53,H$60)</f>
        <v>22</v>
      </c>
      <c r="I65" s="8">
        <f>SUMIFS(I$2:I$53,$E$2:$E$53,I$60)</f>
        <v>46</v>
      </c>
      <c r="K65" s="5"/>
      <c r="L65" s="7"/>
      <c r="N65" s="5"/>
      <c r="O65" s="5"/>
      <c r="P65" s="5"/>
      <c r="Q65" s="5"/>
      <c r="R65" s="5"/>
      <c r="S65" s="5"/>
      <c r="T65" s="5"/>
      <c r="V65" s="5"/>
      <c r="W65" s="5"/>
      <c r="X65" s="5"/>
      <c r="Y65" s="5"/>
      <c r="Z65" s="5"/>
      <c r="AA65" s="5"/>
      <c r="AB65" s="5"/>
      <c r="AC65" s="5"/>
      <c r="AD65" s="9"/>
      <c r="AE65" s="9"/>
      <c r="AF65" s="3"/>
      <c r="AG65" s="3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14"/>
      <c r="AZ65" s="4"/>
      <c r="BA65" s="4"/>
      <c r="BB65" s="4"/>
      <c r="BC65" s="4"/>
      <c r="BD65" s="4"/>
      <c r="BE65" s="4"/>
      <c r="BF65" s="4"/>
      <c r="BG65" s="7"/>
      <c r="BH65" s="4"/>
      <c r="BI65" s="7"/>
      <c r="BJ65" s="7"/>
      <c r="BK65" s="7"/>
      <c r="BL65" s="7"/>
      <c r="BM65" s="7"/>
      <c r="BN65" s="7"/>
      <c r="BO65" s="7"/>
      <c r="BP65" s="7"/>
      <c r="BQ65" s="7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</row>
    <row r="68" spans="1:130" s="8" customFormat="1" x14ac:dyDescent="0.15">
      <c r="A68" s="5"/>
      <c r="B68" s="5"/>
      <c r="C68" s="5"/>
      <c r="D68" s="6"/>
      <c r="F68" s="5"/>
      <c r="G68" s="12"/>
      <c r="K68" s="5"/>
      <c r="L68" s="7"/>
      <c r="N68" s="5"/>
      <c r="O68" s="5"/>
      <c r="P68" s="5"/>
      <c r="Q68" s="5"/>
      <c r="R68" s="5"/>
      <c r="S68" s="5"/>
      <c r="T68" s="5"/>
      <c r="V68" s="5"/>
      <c r="W68" s="5"/>
      <c r="X68" s="5"/>
      <c r="Y68" s="5"/>
      <c r="Z68" s="5"/>
      <c r="AA68" s="5"/>
      <c r="AB68" s="5"/>
      <c r="AC68" s="5"/>
      <c r="AD68" s="9"/>
      <c r="AE68" s="9"/>
      <c r="AF68" s="3"/>
      <c r="AG68" s="3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14"/>
      <c r="AZ68" s="4"/>
      <c r="BA68" s="4"/>
      <c r="BB68" s="4"/>
      <c r="BC68" s="4"/>
      <c r="BD68" s="4"/>
      <c r="BE68" s="4"/>
      <c r="BF68" s="4"/>
      <c r="BG68" s="7"/>
      <c r="BH68" s="4"/>
      <c r="BI68" s="7"/>
      <c r="BJ68" s="7"/>
      <c r="BK68" s="7"/>
      <c r="BL68" s="7"/>
      <c r="BM68" s="7"/>
      <c r="BN68" s="7"/>
      <c r="BO68" s="7"/>
      <c r="BP68" s="7"/>
      <c r="BQ68" s="7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</row>
    <row r="71" spans="1:130" s="8" customFormat="1" x14ac:dyDescent="0.15">
      <c r="A71" s="5"/>
      <c r="B71" s="5"/>
      <c r="C71" s="5"/>
      <c r="D71" s="6"/>
      <c r="F71" s="5"/>
      <c r="G71" s="12"/>
      <c r="K71" s="5"/>
      <c r="L71" s="7"/>
      <c r="N71" s="5"/>
      <c r="O71" s="5"/>
      <c r="P71" s="5"/>
      <c r="Q71" s="5"/>
      <c r="R71" s="5"/>
      <c r="S71" s="5"/>
      <c r="T71" s="5"/>
      <c r="V71" s="5"/>
      <c r="W71" s="5"/>
      <c r="X71" s="5"/>
      <c r="Y71" s="5"/>
      <c r="Z71" s="5"/>
      <c r="AA71" s="5"/>
      <c r="AB71" s="5"/>
      <c r="AC71" s="5"/>
      <c r="AD71" s="9"/>
      <c r="AE71" s="9"/>
      <c r="AF71" s="3"/>
      <c r="AG71" s="3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14"/>
      <c r="AZ71" s="4"/>
      <c r="BA71" s="4"/>
      <c r="BB71" s="4"/>
      <c r="BC71" s="4"/>
      <c r="BD71" s="4"/>
      <c r="BE71" s="4"/>
      <c r="BF71" s="4"/>
      <c r="BG71" s="7"/>
      <c r="BH71" s="4"/>
      <c r="BI71" s="7"/>
      <c r="BJ71" s="7"/>
      <c r="BK71" s="7"/>
      <c r="BL71" s="7"/>
      <c r="BM71" s="7"/>
      <c r="BN71" s="7"/>
      <c r="BO71" s="7"/>
      <c r="BP71" s="7"/>
      <c r="BQ71" s="7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</row>
    <row r="72" spans="1:130" s="8" customFormat="1" x14ac:dyDescent="0.15">
      <c r="A72" s="5"/>
      <c r="B72" s="5"/>
      <c r="C72" s="5"/>
      <c r="D72" s="6"/>
      <c r="F72" s="5"/>
      <c r="G72" s="12"/>
      <c r="K72" s="5"/>
      <c r="L72" s="7"/>
      <c r="N72" s="5"/>
      <c r="O72" s="5"/>
      <c r="P72" s="5"/>
      <c r="Q72" s="5"/>
      <c r="R72" s="5"/>
      <c r="S72" s="5"/>
      <c r="T72" s="5"/>
      <c r="V72" s="5"/>
      <c r="W72" s="5"/>
      <c r="X72" s="5"/>
      <c r="Y72" s="5"/>
      <c r="Z72" s="5"/>
      <c r="AA72" s="5"/>
      <c r="AB72" s="5"/>
      <c r="AC72" s="5"/>
      <c r="AD72" s="9"/>
      <c r="AE72" s="9"/>
      <c r="AF72" s="3"/>
      <c r="AG72" s="3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14"/>
      <c r="AZ72" s="4"/>
      <c r="BA72" s="4"/>
      <c r="BB72" s="4"/>
      <c r="BC72" s="4"/>
      <c r="BD72" s="4"/>
      <c r="BE72" s="4"/>
      <c r="BF72" s="4"/>
      <c r="BG72" s="7"/>
      <c r="BH72" s="4"/>
      <c r="BI72" s="7"/>
      <c r="BJ72" s="7"/>
      <c r="BK72" s="7"/>
      <c r="BL72" s="7"/>
      <c r="BM72" s="7"/>
      <c r="BN72" s="7"/>
      <c r="BO72" s="7"/>
      <c r="BP72" s="7"/>
      <c r="BQ72" s="7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</row>
    <row r="73" spans="1:130" s="8" customFormat="1" x14ac:dyDescent="0.15">
      <c r="A73" s="5"/>
      <c r="B73" s="5"/>
      <c r="C73" s="5"/>
      <c r="D73" s="6"/>
      <c r="F73" s="5"/>
      <c r="G73" s="12"/>
      <c r="K73" s="5"/>
      <c r="L73" s="7"/>
      <c r="N73" s="5"/>
      <c r="O73" s="5"/>
      <c r="P73" s="5"/>
      <c r="Q73" s="5"/>
      <c r="R73" s="5"/>
      <c r="S73" s="5"/>
      <c r="T73" s="5"/>
      <c r="V73" s="5"/>
      <c r="W73" s="5"/>
      <c r="X73" s="5"/>
      <c r="Y73" s="5"/>
      <c r="Z73" s="5"/>
      <c r="AA73" s="5"/>
      <c r="AB73" s="5"/>
      <c r="AC73" s="5"/>
      <c r="AD73" s="9"/>
      <c r="AE73" s="9"/>
      <c r="AF73" s="3"/>
      <c r="AG73" s="3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14"/>
      <c r="AZ73" s="4"/>
      <c r="BA73" s="4"/>
      <c r="BB73" s="4"/>
      <c r="BC73" s="4"/>
      <c r="BD73" s="4"/>
      <c r="BE73" s="4"/>
      <c r="BF73" s="4"/>
      <c r="BG73" s="7"/>
      <c r="BH73" s="4"/>
      <c r="BI73" s="7"/>
      <c r="BJ73" s="7"/>
      <c r="BK73" s="7"/>
      <c r="BL73" s="7"/>
      <c r="BM73" s="7"/>
      <c r="BN73" s="7"/>
      <c r="BO73" s="7"/>
      <c r="BP73" s="7"/>
      <c r="BQ73" s="7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</row>
    <row r="74" spans="1:130" s="8" customFormat="1" x14ac:dyDescent="0.15">
      <c r="A74" s="5"/>
      <c r="B74" s="5"/>
      <c r="C74" s="5"/>
      <c r="D74" s="6"/>
      <c r="F74" s="5"/>
      <c r="G74" s="12"/>
      <c r="K74" s="5"/>
      <c r="L74" s="7"/>
      <c r="N74" s="5"/>
      <c r="O74" s="5"/>
      <c r="P74" s="5"/>
      <c r="Q74" s="5"/>
      <c r="R74" s="5"/>
      <c r="S74" s="5"/>
      <c r="T74" s="5"/>
      <c r="V74" s="5"/>
      <c r="W74" s="5"/>
      <c r="X74" s="5"/>
      <c r="Y74" s="5"/>
      <c r="Z74" s="5"/>
      <c r="AA74" s="5"/>
      <c r="AB74" s="5"/>
      <c r="AC74" s="5"/>
      <c r="AD74" s="9"/>
      <c r="AE74" s="9"/>
      <c r="AF74" s="3"/>
      <c r="AG74" s="3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14"/>
      <c r="AZ74" s="4"/>
      <c r="BA74" s="4"/>
      <c r="BB74" s="4"/>
      <c r="BC74" s="4"/>
      <c r="BD74" s="4"/>
      <c r="BE74" s="4"/>
      <c r="BF74" s="4"/>
      <c r="BG74" s="7"/>
      <c r="BH74" s="4"/>
      <c r="BI74" s="7"/>
      <c r="BJ74" s="7"/>
      <c r="BK74" s="7"/>
      <c r="BL74" s="7"/>
      <c r="BM74" s="7"/>
      <c r="BN74" s="7"/>
      <c r="BO74" s="7"/>
      <c r="BP74" s="7"/>
      <c r="BQ74" s="7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</row>
  </sheetData>
  <autoFilter ref="D1:DZ49"/>
  <pageMargins left="0.75" right="0.75" top="1" bottom="1" header="0.5" footer="0.5"/>
  <pageSetup paperSize="9" orientation="portrait" horizontalDpi="300" verticalDpi="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Z74"/>
  <sheetViews>
    <sheetView zoomScale="125" zoomScaleNormal="125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F10" sqref="F10"/>
    </sheetView>
  </sheetViews>
  <sheetFormatPr defaultColWidth="10" defaultRowHeight="8.25" x14ac:dyDescent="0.15"/>
  <cols>
    <col min="1" max="3" width="10" style="5"/>
    <col min="4" max="4" width="8.83203125" style="6" bestFit="1" customWidth="1"/>
    <col min="5" max="5" width="5.83203125" style="8" bestFit="1" customWidth="1"/>
    <col min="6" max="6" width="23" style="5" bestFit="1" customWidth="1"/>
    <col min="7" max="7" width="6.5" style="12" bestFit="1" customWidth="1"/>
    <col min="8" max="8" width="7" style="8" bestFit="1" customWidth="1"/>
    <col min="9" max="9" width="2.83203125" style="8" bestFit="1" customWidth="1"/>
    <col min="10" max="10" width="5.83203125" style="8" bestFit="1" customWidth="1"/>
    <col min="11" max="11" width="7.83203125" style="5" bestFit="1" customWidth="1"/>
    <col min="12" max="12" width="39.1640625" style="7" customWidth="1"/>
    <col min="13" max="13" width="7.33203125" style="8" bestFit="1" customWidth="1"/>
    <col min="14" max="14" width="4.5" style="5" bestFit="1" customWidth="1"/>
    <col min="15" max="17" width="3.6640625" style="5" bestFit="1" customWidth="1"/>
    <col min="18" max="20" width="4.5" style="5" bestFit="1" customWidth="1"/>
    <col min="21" max="21" width="4.6640625" style="8" customWidth="1"/>
    <col min="22" max="22" width="4" style="5" bestFit="1" customWidth="1"/>
    <col min="23" max="23" width="3.83203125" style="5" bestFit="1" customWidth="1"/>
    <col min="24" max="24" width="4" style="5" bestFit="1" customWidth="1"/>
    <col min="25" max="25" width="3.6640625" style="5" bestFit="1" customWidth="1"/>
    <col min="26" max="26" width="8.33203125" style="5" bestFit="1" customWidth="1"/>
    <col min="27" max="27" width="7.33203125" style="5" bestFit="1" customWidth="1"/>
    <col min="28" max="28" width="7.83203125" style="5" bestFit="1" customWidth="1"/>
    <col min="29" max="29" width="7.33203125" style="5" bestFit="1" customWidth="1"/>
    <col min="30" max="30" width="3.5" style="9" customWidth="1"/>
    <col min="31" max="31" width="3.6640625" style="9" customWidth="1"/>
    <col min="32" max="33" width="2.83203125" style="3" customWidth="1"/>
    <col min="34" max="34" width="29.6640625" style="4" customWidth="1"/>
    <col min="35" max="35" width="9.83203125" style="4" bestFit="1" customWidth="1"/>
    <col min="36" max="36" width="12.83203125" style="4" customWidth="1"/>
    <col min="37" max="37" width="11.6640625" style="4" bestFit="1" customWidth="1"/>
    <col min="38" max="38" width="10.1640625" style="4" bestFit="1" customWidth="1"/>
    <col min="39" max="39" width="12" style="4" bestFit="1" customWidth="1"/>
    <col min="40" max="41" width="9.5" style="4" bestFit="1" customWidth="1"/>
    <col min="42" max="42" width="10.1640625" style="4" bestFit="1" customWidth="1"/>
    <col min="43" max="43" width="8.83203125" style="4" bestFit="1" customWidth="1"/>
    <col min="44" max="44" width="8.5" style="4" bestFit="1" customWidth="1"/>
    <col min="45" max="45" width="8.83203125" style="4" bestFit="1" customWidth="1"/>
    <col min="46" max="46" width="9.33203125" style="4" bestFit="1" customWidth="1"/>
    <col min="47" max="47" width="9.1640625" style="4" bestFit="1" customWidth="1"/>
    <col min="48" max="48" width="10.83203125" style="4" bestFit="1" customWidth="1"/>
    <col min="49" max="49" width="10.1640625" style="4" bestFit="1" customWidth="1"/>
    <col min="50" max="50" width="22" style="4" bestFit="1" customWidth="1"/>
    <col min="51" max="51" width="5.5" style="14" bestFit="1" customWidth="1"/>
    <col min="52" max="52" width="8.1640625" style="4" customWidth="1"/>
    <col min="53" max="53" width="6" style="4" bestFit="1" customWidth="1"/>
    <col min="54" max="54" width="2.83203125" style="4" bestFit="1" customWidth="1"/>
    <col min="55" max="55" width="4.33203125" style="4" bestFit="1" customWidth="1"/>
    <col min="56" max="56" width="2.83203125" style="4" bestFit="1" customWidth="1"/>
    <col min="57" max="57" width="3.1640625" style="4" bestFit="1" customWidth="1"/>
    <col min="58" max="58" width="2.83203125" style="4" bestFit="1" customWidth="1"/>
    <col min="59" max="59" width="10.83203125" style="7" customWidth="1"/>
    <col min="60" max="60" width="5.33203125" style="4" customWidth="1"/>
    <col min="61" max="61" width="9.5" style="7" customWidth="1"/>
    <col min="62" max="62" width="5.33203125" style="7" customWidth="1"/>
    <col min="63" max="63" width="8.5" style="7" customWidth="1"/>
    <col min="64" max="64" width="4.83203125" style="7" customWidth="1"/>
    <col min="65" max="65" width="12" style="7" bestFit="1" customWidth="1"/>
    <col min="66" max="66" width="5.33203125" style="7" customWidth="1"/>
    <col min="67" max="67" width="9.83203125" style="7" customWidth="1"/>
    <col min="68" max="68" width="5.33203125" style="7" customWidth="1"/>
    <col min="69" max="69" width="2.83203125" style="7" bestFit="1" customWidth="1"/>
    <col min="70" max="70" width="3.1640625" style="4" bestFit="1" customWidth="1"/>
    <col min="71" max="71" width="2.83203125" style="4" bestFit="1" customWidth="1"/>
    <col min="72" max="72" width="1.6640625" style="4" customWidth="1"/>
    <col min="73" max="73" width="3.33203125" style="4" bestFit="1" customWidth="1"/>
    <col min="74" max="74" width="2.83203125" style="4" bestFit="1" customWidth="1"/>
    <col min="75" max="75" width="1.6640625" style="4" customWidth="1"/>
    <col min="76" max="76" width="4.1640625" style="4" bestFit="1" customWidth="1"/>
    <col min="77" max="77" width="2.83203125" style="4" bestFit="1" customWidth="1"/>
    <col min="78" max="78" width="1.6640625" style="4" customWidth="1"/>
    <col min="79" max="79" width="3" style="4" bestFit="1" customWidth="1"/>
    <col min="80" max="80" width="2.83203125" style="4" bestFit="1" customWidth="1"/>
    <col min="81" max="81" width="1.6640625" style="4" customWidth="1"/>
    <col min="82" max="82" width="3" style="4" bestFit="1" customWidth="1"/>
    <col min="83" max="83" width="2.1640625" style="4" bestFit="1" customWidth="1"/>
    <col min="84" max="84" width="1.6640625" style="4" customWidth="1"/>
    <col min="85" max="85" width="3.1640625" style="4" bestFit="1" customWidth="1"/>
    <col min="86" max="86" width="2.1640625" style="4" bestFit="1" customWidth="1"/>
    <col min="87" max="87" width="1.6640625" style="4" customWidth="1"/>
    <col min="88" max="88" width="3.1640625" style="4" bestFit="1" customWidth="1"/>
    <col min="89" max="89" width="2.1640625" style="4" bestFit="1" customWidth="1"/>
    <col min="90" max="111" width="10" style="4" customWidth="1"/>
    <col min="112" max="122" width="10" style="5" customWidth="1"/>
    <col min="123" max="123" width="7.1640625" style="5" bestFit="1" customWidth="1"/>
    <col min="124" max="124" width="8.6640625" style="5" customWidth="1"/>
    <col min="125" max="125" width="2" style="5" bestFit="1" customWidth="1"/>
    <col min="126" max="126" width="9.6640625" style="5" customWidth="1"/>
    <col min="127" max="127" width="2" style="5" bestFit="1" customWidth="1"/>
    <col min="128" max="128" width="3.33203125" style="5" bestFit="1" customWidth="1"/>
    <col min="129" max="129" width="10.83203125" style="5" bestFit="1" customWidth="1"/>
    <col min="130" max="16384" width="10" style="5"/>
  </cols>
  <sheetData>
    <row r="1" spans="1:130" s="3" customFormat="1" x14ac:dyDescent="0.15">
      <c r="C1" s="6" t="s">
        <v>49</v>
      </c>
      <c r="D1" s="6" t="s">
        <v>50</v>
      </c>
      <c r="E1" s="6" t="s">
        <v>51</v>
      </c>
      <c r="F1" s="3" t="s">
        <v>89</v>
      </c>
      <c r="G1" s="51" t="s">
        <v>52</v>
      </c>
      <c r="H1" s="6" t="s">
        <v>21</v>
      </c>
      <c r="I1" s="6" t="s">
        <v>22</v>
      </c>
      <c r="J1" s="6" t="s">
        <v>53</v>
      </c>
      <c r="K1" s="6" t="s">
        <v>54</v>
      </c>
      <c r="L1" s="2" t="s">
        <v>4</v>
      </c>
      <c r="M1" s="6" t="s">
        <v>5</v>
      </c>
      <c r="N1" s="6" t="s">
        <v>17</v>
      </c>
      <c r="O1" s="6" t="s">
        <v>18</v>
      </c>
      <c r="P1" s="6" t="s">
        <v>19</v>
      </c>
      <c r="Q1" s="6" t="s">
        <v>20</v>
      </c>
      <c r="R1" s="6" t="s">
        <v>21</v>
      </c>
      <c r="S1" s="6" t="s">
        <v>22</v>
      </c>
      <c r="T1" s="6" t="s">
        <v>23</v>
      </c>
      <c r="U1" s="6"/>
      <c r="V1" s="3" t="s">
        <v>6</v>
      </c>
      <c r="X1" s="3" t="s">
        <v>7</v>
      </c>
      <c r="Z1" s="3" t="s">
        <v>8</v>
      </c>
      <c r="AB1" s="3" t="s">
        <v>9</v>
      </c>
      <c r="AD1" s="9" t="s">
        <v>10</v>
      </c>
      <c r="AE1" s="9"/>
      <c r="AF1" s="3" t="s">
        <v>11</v>
      </c>
      <c r="AH1" s="2" t="s">
        <v>99</v>
      </c>
      <c r="AI1" s="1"/>
      <c r="AJ1" s="1"/>
      <c r="AK1" s="1" t="s">
        <v>12</v>
      </c>
      <c r="AL1" s="1" t="s">
        <v>26</v>
      </c>
      <c r="AM1" s="1" t="s">
        <v>60</v>
      </c>
      <c r="AN1" s="1" t="s">
        <v>26</v>
      </c>
      <c r="AO1" s="1"/>
      <c r="AP1" s="1" t="s">
        <v>68</v>
      </c>
      <c r="AQ1" s="1" t="s">
        <v>70</v>
      </c>
      <c r="AR1" s="1" t="s">
        <v>48</v>
      </c>
      <c r="AS1" s="1" t="s">
        <v>88</v>
      </c>
      <c r="AT1" s="1" t="s">
        <v>61</v>
      </c>
      <c r="AU1" s="1" t="s">
        <v>90</v>
      </c>
      <c r="AV1" s="1" t="s">
        <v>62</v>
      </c>
      <c r="AW1" s="1" t="s">
        <v>94</v>
      </c>
      <c r="AX1" s="1"/>
      <c r="AY1" s="13" t="s">
        <v>56</v>
      </c>
      <c r="AZ1" s="1" t="s">
        <v>57</v>
      </c>
      <c r="BA1" s="1" t="s">
        <v>58</v>
      </c>
      <c r="BB1" s="1"/>
      <c r="BC1" s="1"/>
      <c r="BD1" s="1"/>
      <c r="BE1" s="1"/>
      <c r="BF1" s="1"/>
      <c r="BG1" s="2" t="s">
        <v>83</v>
      </c>
      <c r="BH1" s="1"/>
      <c r="BI1" s="2" t="s">
        <v>84</v>
      </c>
      <c r="BJ1" s="2"/>
      <c r="BK1" s="2" t="s">
        <v>85</v>
      </c>
      <c r="BL1" s="2"/>
      <c r="BM1" s="2" t="s">
        <v>86</v>
      </c>
      <c r="BN1" s="2"/>
      <c r="BO1" s="2" t="s">
        <v>87</v>
      </c>
      <c r="BP1" s="2"/>
      <c r="BQ1" s="2"/>
      <c r="BR1" s="1"/>
      <c r="BS1" s="2"/>
      <c r="BT1" s="2"/>
      <c r="BU1" s="1"/>
      <c r="BV1" s="2"/>
      <c r="BW1" s="2"/>
      <c r="BX1" s="1"/>
      <c r="BY1" s="2"/>
      <c r="BZ1" s="2"/>
      <c r="CA1" s="1"/>
      <c r="CB1" s="2"/>
      <c r="CC1" s="2"/>
      <c r="CD1" s="1"/>
      <c r="CE1" s="2"/>
      <c r="CF1" s="2"/>
      <c r="CG1" s="1"/>
      <c r="CH1" s="2"/>
      <c r="CI1" s="2"/>
      <c r="CJ1" s="1"/>
      <c r="CK1" s="2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Q1" s="5"/>
      <c r="DZ1" s="5"/>
    </row>
    <row r="2" spans="1:130" x14ac:dyDescent="0.15">
      <c r="A2" s="52">
        <v>6</v>
      </c>
      <c r="B2" s="5">
        <v>1</v>
      </c>
      <c r="C2" s="5" t="str">
        <f>A2&amp;IF(B2&gt;9,B2,"0"&amp;B2)</f>
        <v>601</v>
      </c>
      <c r="D2" s="10">
        <v>10101</v>
      </c>
      <c r="E2" s="8" t="s">
        <v>1</v>
      </c>
      <c r="F2" s="56" t="s">
        <v>63</v>
      </c>
      <c r="G2" s="12" t="s">
        <v>18</v>
      </c>
      <c r="H2" s="8">
        <v>3</v>
      </c>
      <c r="I2" s="8">
        <v>1</v>
      </c>
      <c r="K2" s="11"/>
      <c r="L2" s="7" t="s">
        <v>348</v>
      </c>
      <c r="N2" s="5">
        <f>ROWS($2:2)</f>
        <v>1</v>
      </c>
      <c r="O2" s="5">
        <f>COUNTIF($G$2:$G2,O$1)</f>
        <v>1</v>
      </c>
      <c r="P2" s="5">
        <f>COUNTIF($G$2:$G2,P$1)</f>
        <v>0</v>
      </c>
      <c r="Q2" s="5">
        <f>COUNTIF($G$2:$G2,Q$1)</f>
        <v>0</v>
      </c>
      <c r="R2" s="5">
        <f>SUM(H$2:H2)</f>
        <v>3</v>
      </c>
      <c r="S2" s="5">
        <f>SUM(I$2:I2)</f>
        <v>1</v>
      </c>
      <c r="T2" s="5">
        <f>(O2*2)+P2</f>
        <v>2</v>
      </c>
      <c r="BG2" s="4">
        <f t="shared" ref="BG2:BG46" si="0">IF(G2="W",1,0)</f>
        <v>1</v>
      </c>
      <c r="BH2" s="4">
        <f t="shared" ref="BH2:BH44" si="1">IF(G2="W",BH1+1,0)</f>
        <v>1</v>
      </c>
      <c r="BI2" s="4">
        <f t="shared" ref="BI2:BI46" si="2">IF(G2="D",1,0)</f>
        <v>0</v>
      </c>
      <c r="BJ2" s="4">
        <f t="shared" ref="BJ2:BJ44" si="3">IF(G2="D",BJ1+1,0)</f>
        <v>0</v>
      </c>
      <c r="BK2" s="4">
        <f t="shared" ref="BK2:BK46" si="4">IF(G2="L",1,0)</f>
        <v>0</v>
      </c>
      <c r="BL2" s="4">
        <f t="shared" ref="BL2:BL44" si="5">IF(G2="L",BL1+1,0)</f>
        <v>0</v>
      </c>
      <c r="BM2" s="4">
        <f t="shared" ref="BM2:BM46" si="6">IF(OR(G2="W",G2="D"),1,0)</f>
        <v>1</v>
      </c>
      <c r="BN2" s="4">
        <f t="shared" ref="BN2:BN44" si="7">IF(OR(G2="W",G2="D"),BN1+1,0)</f>
        <v>1</v>
      </c>
      <c r="BO2" s="4">
        <f t="shared" ref="BO2:BO46" si="8">IF(OR(G2="L",G2="D"),1,0)</f>
        <v>0</v>
      </c>
      <c r="BP2" s="4">
        <f t="shared" ref="BP2:BP44" si="9">IF(OR(G2="L",G2="D"),BP1+1,0)</f>
        <v>0</v>
      </c>
    </row>
    <row r="3" spans="1:130" x14ac:dyDescent="0.15">
      <c r="A3" s="52">
        <v>6</v>
      </c>
      <c r="B3" s="5">
        <f>B2+1</f>
        <v>2</v>
      </c>
      <c r="C3" s="5" t="str">
        <f t="shared" ref="C3:C39" si="10">A3&amp;IF(B3&gt;9,B3,"0"&amp;B3)</f>
        <v>602</v>
      </c>
      <c r="D3" s="10">
        <v>10105</v>
      </c>
      <c r="E3" s="8" t="s">
        <v>1</v>
      </c>
      <c r="F3" s="7" t="s">
        <v>161</v>
      </c>
      <c r="G3" s="12" t="s">
        <v>20</v>
      </c>
      <c r="H3" s="8">
        <v>1</v>
      </c>
      <c r="I3" s="8">
        <v>2</v>
      </c>
      <c r="K3" s="11"/>
      <c r="L3" s="7" t="s">
        <v>263</v>
      </c>
      <c r="N3" s="5">
        <f>ROWS($2:3)</f>
        <v>2</v>
      </c>
      <c r="O3" s="5">
        <f>COUNTIF($G$2:$G3,O$1)</f>
        <v>1</v>
      </c>
      <c r="P3" s="5">
        <f>COUNTIF($G$2:$G3,P$1)</f>
        <v>0</v>
      </c>
      <c r="Q3" s="5">
        <f>COUNTIF($G$2:$G3,Q$1)</f>
        <v>1</v>
      </c>
      <c r="R3" s="5">
        <f>SUM(H$2:H3)</f>
        <v>4</v>
      </c>
      <c r="S3" s="5">
        <f>SUM(I$2:I3)</f>
        <v>3</v>
      </c>
      <c r="T3" s="5">
        <f t="shared" ref="T3:T39" si="11">(O3*2)+P3</f>
        <v>2</v>
      </c>
      <c r="BG3" s="4">
        <f t="shared" si="0"/>
        <v>0</v>
      </c>
      <c r="BH3" s="4">
        <f t="shared" si="1"/>
        <v>0</v>
      </c>
      <c r="BI3" s="4">
        <f t="shared" si="2"/>
        <v>0</v>
      </c>
      <c r="BJ3" s="4">
        <f t="shared" si="3"/>
        <v>0</v>
      </c>
      <c r="BK3" s="4">
        <f t="shared" si="4"/>
        <v>1</v>
      </c>
      <c r="BL3" s="4">
        <f t="shared" si="5"/>
        <v>1</v>
      </c>
      <c r="BM3" s="4">
        <f t="shared" si="6"/>
        <v>0</v>
      </c>
      <c r="BN3" s="4">
        <f t="shared" si="7"/>
        <v>0</v>
      </c>
      <c r="BO3" s="4">
        <f t="shared" si="8"/>
        <v>1</v>
      </c>
      <c r="BP3" s="4">
        <f t="shared" si="9"/>
        <v>1</v>
      </c>
    </row>
    <row r="4" spans="1:130" x14ac:dyDescent="0.15">
      <c r="A4" s="52">
        <v>6</v>
      </c>
      <c r="B4" s="5">
        <f t="shared" ref="B4:B45" si="12">B3+1</f>
        <v>3</v>
      </c>
      <c r="C4" s="5" t="str">
        <f t="shared" si="10"/>
        <v>603</v>
      </c>
      <c r="D4" s="10">
        <v>10108</v>
      </c>
      <c r="E4" s="8" t="s">
        <v>22</v>
      </c>
      <c r="F4" s="5" t="s">
        <v>157</v>
      </c>
      <c r="G4" s="12" t="s">
        <v>20</v>
      </c>
      <c r="H4" s="8">
        <v>2</v>
      </c>
      <c r="I4" s="8">
        <v>3</v>
      </c>
      <c r="K4" s="11"/>
      <c r="L4" s="7" t="s">
        <v>279</v>
      </c>
      <c r="N4" s="5">
        <f>ROWS($2:4)</f>
        <v>3</v>
      </c>
      <c r="O4" s="5">
        <f>COUNTIF($G$2:$G4,O$1)</f>
        <v>1</v>
      </c>
      <c r="P4" s="5">
        <f>COUNTIF($G$2:$G4,P$1)</f>
        <v>0</v>
      </c>
      <c r="Q4" s="5">
        <f>COUNTIF($G$2:$G4,Q$1)</f>
        <v>2</v>
      </c>
      <c r="R4" s="5">
        <f>SUM(H$2:H4)</f>
        <v>6</v>
      </c>
      <c r="S4" s="5">
        <f>SUM(I$2:I4)</f>
        <v>6</v>
      </c>
      <c r="T4" s="5">
        <f t="shared" si="11"/>
        <v>2</v>
      </c>
      <c r="BG4" s="4">
        <f t="shared" si="0"/>
        <v>0</v>
      </c>
      <c r="BH4" s="4">
        <f t="shared" si="1"/>
        <v>0</v>
      </c>
      <c r="BI4" s="4">
        <f t="shared" si="2"/>
        <v>0</v>
      </c>
      <c r="BJ4" s="4">
        <f t="shared" si="3"/>
        <v>0</v>
      </c>
      <c r="BK4" s="4">
        <f t="shared" si="4"/>
        <v>1</v>
      </c>
      <c r="BL4" s="4">
        <f t="shared" si="5"/>
        <v>2</v>
      </c>
      <c r="BM4" s="4">
        <f t="shared" si="6"/>
        <v>0</v>
      </c>
      <c r="BN4" s="4">
        <f t="shared" si="7"/>
        <v>0</v>
      </c>
      <c r="BO4" s="4">
        <f t="shared" si="8"/>
        <v>1</v>
      </c>
      <c r="BP4" s="4">
        <f t="shared" si="9"/>
        <v>2</v>
      </c>
    </row>
    <row r="5" spans="1:130" x14ac:dyDescent="0.15">
      <c r="A5" s="52">
        <v>6</v>
      </c>
      <c r="B5" s="5">
        <f t="shared" si="12"/>
        <v>4</v>
      </c>
      <c r="C5" s="5" t="str">
        <f t="shared" si="10"/>
        <v>604</v>
      </c>
      <c r="D5" s="10">
        <v>10115</v>
      </c>
      <c r="E5" s="8" t="s">
        <v>1</v>
      </c>
      <c r="F5" s="5" t="s">
        <v>139</v>
      </c>
      <c r="G5" s="12" t="s">
        <v>18</v>
      </c>
      <c r="H5" s="8">
        <v>4</v>
      </c>
      <c r="I5" s="8">
        <v>2</v>
      </c>
      <c r="K5" s="11"/>
      <c r="L5" s="7" t="s">
        <v>280</v>
      </c>
      <c r="N5" s="5">
        <f>ROWS($2:5)</f>
        <v>4</v>
      </c>
      <c r="O5" s="5">
        <f>COUNTIF($G$2:$G5,O$1)</f>
        <v>2</v>
      </c>
      <c r="P5" s="5">
        <f>COUNTIF($G$2:$G5,P$1)</f>
        <v>0</v>
      </c>
      <c r="Q5" s="5">
        <f>COUNTIF($G$2:$G5,Q$1)</f>
        <v>2</v>
      </c>
      <c r="R5" s="5">
        <f>SUM(H$2:H5)</f>
        <v>10</v>
      </c>
      <c r="S5" s="5">
        <f>SUM(I$2:I5)</f>
        <v>8</v>
      </c>
      <c r="T5" s="5">
        <f t="shared" si="11"/>
        <v>4</v>
      </c>
      <c r="BG5" s="4">
        <f t="shared" si="0"/>
        <v>1</v>
      </c>
      <c r="BH5" s="4">
        <f t="shared" si="1"/>
        <v>1</v>
      </c>
      <c r="BI5" s="4">
        <f t="shared" si="2"/>
        <v>0</v>
      </c>
      <c r="BJ5" s="4">
        <f t="shared" si="3"/>
        <v>0</v>
      </c>
      <c r="BK5" s="4">
        <f t="shared" si="4"/>
        <v>0</v>
      </c>
      <c r="BL5" s="4">
        <f t="shared" si="5"/>
        <v>0</v>
      </c>
      <c r="BM5" s="4">
        <f t="shared" si="6"/>
        <v>1</v>
      </c>
      <c r="BN5" s="4">
        <f t="shared" si="7"/>
        <v>1</v>
      </c>
      <c r="BO5" s="4">
        <f t="shared" si="8"/>
        <v>0</v>
      </c>
      <c r="BP5" s="4">
        <f t="shared" si="9"/>
        <v>0</v>
      </c>
    </row>
    <row r="6" spans="1:130" x14ac:dyDescent="0.15">
      <c r="A6" s="52">
        <v>6</v>
      </c>
      <c r="B6" s="5">
        <f t="shared" si="12"/>
        <v>5</v>
      </c>
      <c r="C6" s="5" t="str">
        <f t="shared" si="10"/>
        <v>605</v>
      </c>
      <c r="D6" s="10">
        <v>10122</v>
      </c>
      <c r="E6" s="8" t="s">
        <v>22</v>
      </c>
      <c r="F6" s="5" t="s">
        <v>167</v>
      </c>
      <c r="G6" s="12" t="s">
        <v>18</v>
      </c>
      <c r="H6" s="8">
        <v>3</v>
      </c>
      <c r="I6" s="8">
        <v>1</v>
      </c>
      <c r="K6" s="11"/>
      <c r="L6" s="7" t="s">
        <v>281</v>
      </c>
      <c r="N6" s="5">
        <f>ROWS($2:6)</f>
        <v>5</v>
      </c>
      <c r="O6" s="5">
        <f>COUNTIF($G$2:$G6,O$1)</f>
        <v>3</v>
      </c>
      <c r="P6" s="5">
        <f>COUNTIF($G$2:$G6,P$1)</f>
        <v>0</v>
      </c>
      <c r="Q6" s="5">
        <f>COUNTIF($G$2:$G6,Q$1)</f>
        <v>2</v>
      </c>
      <c r="R6" s="5">
        <f>SUM(H$2:H6)</f>
        <v>13</v>
      </c>
      <c r="S6" s="5">
        <f>SUM(I$2:I6)</f>
        <v>9</v>
      </c>
      <c r="T6" s="5">
        <f t="shared" si="11"/>
        <v>6</v>
      </c>
      <c r="BG6" s="4"/>
      <c r="BI6" s="4"/>
      <c r="BJ6" s="4"/>
      <c r="BK6" s="4"/>
      <c r="BL6" s="4"/>
      <c r="BM6" s="4"/>
      <c r="BN6" s="4"/>
      <c r="BO6" s="4"/>
      <c r="BP6" s="4"/>
    </row>
    <row r="7" spans="1:130" x14ac:dyDescent="0.15">
      <c r="A7" s="52">
        <v>6</v>
      </c>
      <c r="B7" s="5">
        <f t="shared" si="12"/>
        <v>6</v>
      </c>
      <c r="C7" s="5" t="str">
        <f t="shared" si="10"/>
        <v>606</v>
      </c>
      <c r="D7" s="10">
        <v>10129</v>
      </c>
      <c r="E7" s="8" t="s">
        <v>1</v>
      </c>
      <c r="F7" s="5" t="s">
        <v>173</v>
      </c>
      <c r="G7" s="12" t="s">
        <v>18</v>
      </c>
      <c r="H7" s="8">
        <v>7</v>
      </c>
      <c r="I7" s="8">
        <v>1</v>
      </c>
      <c r="K7" s="11"/>
      <c r="L7" s="7" t="s">
        <v>354</v>
      </c>
      <c r="N7" s="5">
        <f>ROWS($2:7)</f>
        <v>6</v>
      </c>
      <c r="O7" s="5">
        <f>COUNTIF($G$2:$G7,O$1)</f>
        <v>4</v>
      </c>
      <c r="P7" s="5">
        <f>COUNTIF($G$2:$G7,P$1)</f>
        <v>0</v>
      </c>
      <c r="Q7" s="5">
        <f>COUNTIF($G$2:$G7,Q$1)</f>
        <v>2</v>
      </c>
      <c r="R7" s="5">
        <f>SUM(H$2:H7)</f>
        <v>20</v>
      </c>
      <c r="S7" s="5">
        <f>SUM(I$2:I7)</f>
        <v>10</v>
      </c>
      <c r="T7" s="5">
        <f t="shared" si="11"/>
        <v>8</v>
      </c>
      <c r="BG7" s="4">
        <f t="shared" si="0"/>
        <v>1</v>
      </c>
      <c r="BH7" s="4">
        <f>IF(G7="W",BH5+1,0)</f>
        <v>2</v>
      </c>
      <c r="BI7" s="4">
        <f t="shared" si="2"/>
        <v>0</v>
      </c>
      <c r="BJ7" s="4">
        <f>IF(G7="D",BJ5+1,0)</f>
        <v>0</v>
      </c>
      <c r="BK7" s="4">
        <f t="shared" si="4"/>
        <v>0</v>
      </c>
      <c r="BL7" s="4">
        <f>IF(G7="L",BL5+1,0)</f>
        <v>0</v>
      </c>
      <c r="BM7" s="4">
        <f t="shared" si="6"/>
        <v>1</v>
      </c>
      <c r="BN7" s="4">
        <f>IF(OR(G7="W",G7="D"),BN5+1,0)</f>
        <v>2</v>
      </c>
      <c r="BO7" s="4">
        <f t="shared" si="8"/>
        <v>0</v>
      </c>
      <c r="BP7" s="4">
        <f>IF(OR(G7="L",G7="D"),BP5+1,0)</f>
        <v>0</v>
      </c>
    </row>
    <row r="8" spans="1:130" x14ac:dyDescent="0.15">
      <c r="A8" s="52">
        <v>6</v>
      </c>
      <c r="B8" s="5">
        <f t="shared" si="12"/>
        <v>7</v>
      </c>
      <c r="C8" s="5" t="str">
        <f t="shared" si="10"/>
        <v>607</v>
      </c>
      <c r="D8" s="10">
        <v>10143</v>
      </c>
      <c r="E8" s="8" t="s">
        <v>1</v>
      </c>
      <c r="F8" s="5" t="s">
        <v>127</v>
      </c>
      <c r="G8" s="12" t="s">
        <v>20</v>
      </c>
      <c r="H8" s="8">
        <v>1</v>
      </c>
      <c r="I8" s="8">
        <v>2</v>
      </c>
      <c r="K8" s="11"/>
      <c r="L8" s="7" t="s">
        <v>97</v>
      </c>
      <c r="N8" s="5">
        <f>ROWS($2:8)</f>
        <v>7</v>
      </c>
      <c r="O8" s="5">
        <f>COUNTIF($G$2:$G8,O$1)</f>
        <v>4</v>
      </c>
      <c r="P8" s="5">
        <f>COUNTIF($G$2:$G8,P$1)</f>
        <v>0</v>
      </c>
      <c r="Q8" s="5">
        <f>COUNTIF($G$2:$G8,Q$1)</f>
        <v>3</v>
      </c>
      <c r="R8" s="5">
        <f>SUM(H$2:H8)</f>
        <v>21</v>
      </c>
      <c r="S8" s="5">
        <f>SUM(I$2:I8)</f>
        <v>12</v>
      </c>
      <c r="T8" s="5">
        <f t="shared" si="11"/>
        <v>8</v>
      </c>
      <c r="BG8" s="4">
        <f t="shared" si="0"/>
        <v>0</v>
      </c>
      <c r="BH8" s="4">
        <f t="shared" si="1"/>
        <v>0</v>
      </c>
      <c r="BI8" s="4">
        <f t="shared" si="2"/>
        <v>0</v>
      </c>
      <c r="BJ8" s="4">
        <f t="shared" si="3"/>
        <v>0</v>
      </c>
      <c r="BK8" s="4">
        <f t="shared" si="4"/>
        <v>1</v>
      </c>
      <c r="BL8" s="4">
        <f t="shared" si="5"/>
        <v>1</v>
      </c>
      <c r="BM8" s="4">
        <f t="shared" si="6"/>
        <v>0</v>
      </c>
      <c r="BN8" s="4">
        <f t="shared" si="7"/>
        <v>0</v>
      </c>
      <c r="BO8" s="4">
        <f t="shared" si="8"/>
        <v>1</v>
      </c>
      <c r="BP8" s="4">
        <f t="shared" si="9"/>
        <v>1</v>
      </c>
    </row>
    <row r="9" spans="1:130" x14ac:dyDescent="0.15">
      <c r="A9" s="52">
        <v>6</v>
      </c>
      <c r="B9" s="5">
        <f t="shared" si="12"/>
        <v>8</v>
      </c>
      <c r="C9" s="5" t="str">
        <f t="shared" si="10"/>
        <v>608</v>
      </c>
      <c r="D9" s="10">
        <v>10157</v>
      </c>
      <c r="E9" s="8" t="s">
        <v>1</v>
      </c>
      <c r="F9" s="5" t="s">
        <v>66</v>
      </c>
      <c r="G9" s="12" t="s">
        <v>18</v>
      </c>
      <c r="H9" s="8">
        <v>4</v>
      </c>
      <c r="I9" s="8">
        <v>2</v>
      </c>
      <c r="K9" s="11"/>
      <c r="L9" s="7" t="s">
        <v>282</v>
      </c>
      <c r="N9" s="5">
        <f>ROWS($2:9)</f>
        <v>8</v>
      </c>
      <c r="O9" s="5">
        <f>COUNTIF($G$2:$G9,O$1)</f>
        <v>5</v>
      </c>
      <c r="P9" s="5">
        <f>COUNTIF($G$2:$G9,P$1)</f>
        <v>0</v>
      </c>
      <c r="Q9" s="5">
        <f>COUNTIF($G$2:$G9,Q$1)</f>
        <v>3</v>
      </c>
      <c r="R9" s="5">
        <f>SUM(H$2:H9)</f>
        <v>25</v>
      </c>
      <c r="S9" s="5">
        <f>SUM(I$2:I9)</f>
        <v>14</v>
      </c>
      <c r="T9" s="5">
        <f t="shared" si="11"/>
        <v>10</v>
      </c>
      <c r="BG9" s="4">
        <f t="shared" si="0"/>
        <v>1</v>
      </c>
      <c r="BH9" s="4">
        <f t="shared" si="1"/>
        <v>1</v>
      </c>
      <c r="BI9" s="4">
        <f t="shared" si="2"/>
        <v>0</v>
      </c>
      <c r="BJ9" s="4">
        <f t="shared" si="3"/>
        <v>0</v>
      </c>
      <c r="BK9" s="4">
        <f t="shared" si="4"/>
        <v>0</v>
      </c>
      <c r="BL9" s="4">
        <f t="shared" si="5"/>
        <v>0</v>
      </c>
      <c r="BM9" s="4">
        <f t="shared" si="6"/>
        <v>1</v>
      </c>
      <c r="BN9" s="4">
        <f t="shared" si="7"/>
        <v>1</v>
      </c>
      <c r="BO9" s="4">
        <f t="shared" si="8"/>
        <v>0</v>
      </c>
      <c r="BP9" s="4">
        <f t="shared" si="9"/>
        <v>0</v>
      </c>
    </row>
    <row r="10" spans="1:130" x14ac:dyDescent="0.15">
      <c r="A10" s="52">
        <v>6</v>
      </c>
      <c r="B10" s="5">
        <f t="shared" si="12"/>
        <v>9</v>
      </c>
      <c r="C10" s="5" t="str">
        <f t="shared" si="10"/>
        <v>609</v>
      </c>
      <c r="D10" s="10">
        <v>10171</v>
      </c>
      <c r="E10" s="8" t="s">
        <v>1</v>
      </c>
      <c r="F10" s="5" t="s">
        <v>176</v>
      </c>
      <c r="G10" s="12" t="s">
        <v>18</v>
      </c>
      <c r="H10" s="8">
        <v>5</v>
      </c>
      <c r="I10" s="8">
        <v>2</v>
      </c>
      <c r="K10" s="11"/>
      <c r="L10" s="7" t="s">
        <v>283</v>
      </c>
      <c r="N10" s="5">
        <f>ROWS($2:10)</f>
        <v>9</v>
      </c>
      <c r="O10" s="5">
        <f>COUNTIF($G$2:$G10,O$1)</f>
        <v>6</v>
      </c>
      <c r="P10" s="5">
        <f>COUNTIF($G$2:$G10,P$1)</f>
        <v>0</v>
      </c>
      <c r="Q10" s="5">
        <f>COUNTIF($G$2:$G10,Q$1)</f>
        <v>3</v>
      </c>
      <c r="R10" s="5">
        <f>SUM(H$2:H10)</f>
        <v>30</v>
      </c>
      <c r="S10" s="5">
        <f>SUM(I$2:I10)</f>
        <v>16</v>
      </c>
      <c r="T10" s="5">
        <f t="shared" si="11"/>
        <v>12</v>
      </c>
      <c r="BG10" s="4">
        <f t="shared" si="0"/>
        <v>1</v>
      </c>
      <c r="BH10" s="4">
        <f t="shared" si="1"/>
        <v>2</v>
      </c>
      <c r="BI10" s="4">
        <f t="shared" si="2"/>
        <v>0</v>
      </c>
      <c r="BJ10" s="4">
        <f t="shared" si="3"/>
        <v>0</v>
      </c>
      <c r="BK10" s="4">
        <f t="shared" si="4"/>
        <v>0</v>
      </c>
      <c r="BL10" s="4">
        <f t="shared" si="5"/>
        <v>0</v>
      </c>
      <c r="BM10" s="4">
        <f t="shared" si="6"/>
        <v>1</v>
      </c>
      <c r="BN10" s="4">
        <f t="shared" si="7"/>
        <v>2</v>
      </c>
      <c r="BO10" s="4">
        <f t="shared" si="8"/>
        <v>0</v>
      </c>
      <c r="BP10" s="4">
        <f t="shared" si="9"/>
        <v>0</v>
      </c>
    </row>
    <row r="11" spans="1:130" x14ac:dyDescent="0.15">
      <c r="A11" s="52">
        <v>6</v>
      </c>
      <c r="B11" s="5">
        <f t="shared" si="12"/>
        <v>10</v>
      </c>
      <c r="C11" s="5" t="str">
        <f t="shared" si="10"/>
        <v>610</v>
      </c>
      <c r="D11" s="10">
        <v>10185</v>
      </c>
      <c r="E11" s="8" t="s">
        <v>22</v>
      </c>
      <c r="F11" s="5" t="s">
        <v>45</v>
      </c>
      <c r="G11" s="12" t="s">
        <v>20</v>
      </c>
      <c r="H11" s="8">
        <v>0</v>
      </c>
      <c r="I11" s="8">
        <v>2</v>
      </c>
      <c r="K11" s="11"/>
      <c r="N11" s="5">
        <f>ROWS($2:11)</f>
        <v>10</v>
      </c>
      <c r="O11" s="5">
        <f>COUNTIF($G$2:$G11,O$1)</f>
        <v>6</v>
      </c>
      <c r="P11" s="5">
        <f>COUNTIF($G$2:$G11,P$1)</f>
        <v>0</v>
      </c>
      <c r="Q11" s="5">
        <f>COUNTIF($G$2:$G11,Q$1)</f>
        <v>4</v>
      </c>
      <c r="R11" s="5">
        <f>SUM(H$2:H11)</f>
        <v>30</v>
      </c>
      <c r="S11" s="5">
        <f>SUM(I$2:I11)</f>
        <v>18</v>
      </c>
      <c r="T11" s="5">
        <f t="shared" si="11"/>
        <v>12</v>
      </c>
      <c r="BG11" s="4">
        <f t="shared" si="0"/>
        <v>0</v>
      </c>
      <c r="BH11" s="4">
        <f t="shared" si="1"/>
        <v>0</v>
      </c>
      <c r="BI11" s="4">
        <f t="shared" si="2"/>
        <v>0</v>
      </c>
      <c r="BJ11" s="4">
        <f t="shared" si="3"/>
        <v>0</v>
      </c>
      <c r="BK11" s="4">
        <f t="shared" si="4"/>
        <v>1</v>
      </c>
      <c r="BL11" s="4">
        <f t="shared" si="5"/>
        <v>1</v>
      </c>
      <c r="BM11" s="4">
        <f t="shared" si="6"/>
        <v>0</v>
      </c>
      <c r="BN11" s="4">
        <f t="shared" si="7"/>
        <v>0</v>
      </c>
      <c r="BO11" s="4">
        <f t="shared" si="8"/>
        <v>1</v>
      </c>
      <c r="BP11" s="4">
        <f t="shared" si="9"/>
        <v>1</v>
      </c>
    </row>
    <row r="12" spans="1:130" x14ac:dyDescent="0.15">
      <c r="A12" s="52">
        <v>6</v>
      </c>
      <c r="B12" s="5">
        <f t="shared" si="12"/>
        <v>11</v>
      </c>
      <c r="C12" s="5" t="str">
        <f t="shared" si="10"/>
        <v>611</v>
      </c>
      <c r="D12" s="10">
        <v>10199</v>
      </c>
      <c r="E12" s="8" t="s">
        <v>22</v>
      </c>
      <c r="F12" s="5" t="s">
        <v>131</v>
      </c>
      <c r="G12" s="12" t="s">
        <v>19</v>
      </c>
      <c r="H12" s="8">
        <v>2</v>
      </c>
      <c r="I12" s="8">
        <v>2</v>
      </c>
      <c r="K12" s="11"/>
      <c r="L12" s="7" t="s">
        <v>284</v>
      </c>
      <c r="N12" s="5">
        <f>ROWS($2:12)</f>
        <v>11</v>
      </c>
      <c r="O12" s="5">
        <f>COUNTIF($G$2:$G12,O$1)</f>
        <v>6</v>
      </c>
      <c r="P12" s="5">
        <f>COUNTIF($G$2:$G12,P$1)</f>
        <v>1</v>
      </c>
      <c r="Q12" s="5">
        <f>COUNTIF($G$2:$G12,Q$1)</f>
        <v>4</v>
      </c>
      <c r="R12" s="5">
        <f>SUM(H$2:H12)</f>
        <v>32</v>
      </c>
      <c r="S12" s="5">
        <f>SUM(I$2:I12)</f>
        <v>20</v>
      </c>
      <c r="T12" s="5">
        <f t="shared" si="11"/>
        <v>13</v>
      </c>
      <c r="BG12" s="4">
        <f t="shared" si="0"/>
        <v>0</v>
      </c>
      <c r="BH12" s="4">
        <f t="shared" si="1"/>
        <v>0</v>
      </c>
      <c r="BI12" s="4">
        <f t="shared" si="2"/>
        <v>1</v>
      </c>
      <c r="BJ12" s="4">
        <f t="shared" si="3"/>
        <v>1</v>
      </c>
      <c r="BK12" s="4">
        <f t="shared" si="4"/>
        <v>0</v>
      </c>
      <c r="BL12" s="4">
        <f t="shared" si="5"/>
        <v>0</v>
      </c>
      <c r="BM12" s="4">
        <f t="shared" si="6"/>
        <v>1</v>
      </c>
      <c r="BN12" s="4">
        <f t="shared" si="7"/>
        <v>1</v>
      </c>
      <c r="BO12" s="4">
        <f t="shared" si="8"/>
        <v>1</v>
      </c>
      <c r="BP12" s="4">
        <f t="shared" si="9"/>
        <v>2</v>
      </c>
    </row>
    <row r="13" spans="1:130" x14ac:dyDescent="0.15">
      <c r="A13" s="52">
        <v>6</v>
      </c>
      <c r="B13" s="5">
        <f t="shared" si="12"/>
        <v>12</v>
      </c>
      <c r="C13" s="5" t="str">
        <f t="shared" si="10"/>
        <v>612</v>
      </c>
      <c r="D13" s="10">
        <v>10206</v>
      </c>
      <c r="E13" s="8" t="s">
        <v>1</v>
      </c>
      <c r="F13" s="5" t="s">
        <v>156</v>
      </c>
      <c r="G13" s="12" t="s">
        <v>18</v>
      </c>
      <c r="H13" s="8">
        <v>4</v>
      </c>
      <c r="I13" s="8">
        <v>2</v>
      </c>
      <c r="K13" s="11"/>
      <c r="L13" s="7" t="s">
        <v>285</v>
      </c>
      <c r="N13" s="5">
        <f>ROWS($2:13)</f>
        <v>12</v>
      </c>
      <c r="O13" s="5">
        <f>COUNTIF($G$2:$G13,O$1)</f>
        <v>7</v>
      </c>
      <c r="P13" s="5">
        <f>COUNTIF($G$2:$G13,P$1)</f>
        <v>1</v>
      </c>
      <c r="Q13" s="5">
        <f>COUNTIF($G$2:$G13,Q$1)</f>
        <v>4</v>
      </c>
      <c r="R13" s="5">
        <f>SUM(H$2:H13)</f>
        <v>36</v>
      </c>
      <c r="S13" s="5">
        <f>SUM(I$2:I13)</f>
        <v>22</v>
      </c>
      <c r="T13" s="5">
        <f t="shared" si="11"/>
        <v>15</v>
      </c>
      <c r="BG13" s="4">
        <f t="shared" si="0"/>
        <v>1</v>
      </c>
      <c r="BH13" s="4">
        <f t="shared" si="1"/>
        <v>1</v>
      </c>
      <c r="BI13" s="4">
        <f t="shared" si="2"/>
        <v>0</v>
      </c>
      <c r="BJ13" s="4">
        <f t="shared" si="3"/>
        <v>0</v>
      </c>
      <c r="BK13" s="4">
        <f t="shared" si="4"/>
        <v>0</v>
      </c>
      <c r="BL13" s="4">
        <f t="shared" si="5"/>
        <v>0</v>
      </c>
      <c r="BM13" s="4">
        <f t="shared" si="6"/>
        <v>1</v>
      </c>
      <c r="BN13" s="4">
        <f t="shared" si="7"/>
        <v>2</v>
      </c>
      <c r="BO13" s="4">
        <f t="shared" si="8"/>
        <v>0</v>
      </c>
      <c r="BP13" s="4">
        <f t="shared" si="9"/>
        <v>0</v>
      </c>
    </row>
    <row r="14" spans="1:130" x14ac:dyDescent="0.15">
      <c r="A14" s="52">
        <v>6</v>
      </c>
      <c r="B14" s="5">
        <f t="shared" si="12"/>
        <v>13</v>
      </c>
      <c r="C14" s="5" t="str">
        <f t="shared" si="10"/>
        <v>613</v>
      </c>
      <c r="D14" s="10">
        <v>10213</v>
      </c>
      <c r="E14" s="8" t="s">
        <v>22</v>
      </c>
      <c r="F14" s="7" t="s">
        <v>174</v>
      </c>
      <c r="G14" s="12" t="s">
        <v>20</v>
      </c>
      <c r="H14" s="8">
        <v>1</v>
      </c>
      <c r="I14" s="8">
        <v>2</v>
      </c>
      <c r="K14" s="11"/>
      <c r="L14" s="7" t="s">
        <v>34</v>
      </c>
      <c r="N14" s="5">
        <f>ROWS($2:14)</f>
        <v>13</v>
      </c>
      <c r="O14" s="5">
        <f>COUNTIF($G$2:$G14,O$1)</f>
        <v>7</v>
      </c>
      <c r="P14" s="5">
        <f>COUNTIF($G$2:$G14,P$1)</f>
        <v>1</v>
      </c>
      <c r="Q14" s="5">
        <f>COUNTIF($G$2:$G14,Q$1)</f>
        <v>5</v>
      </c>
      <c r="R14" s="5">
        <f>SUM(H$2:H14)</f>
        <v>37</v>
      </c>
      <c r="S14" s="5">
        <f>SUM(I$2:I14)</f>
        <v>24</v>
      </c>
      <c r="T14" s="5">
        <f t="shared" si="11"/>
        <v>15</v>
      </c>
      <c r="BG14" s="4">
        <f t="shared" si="0"/>
        <v>0</v>
      </c>
      <c r="BH14" s="4">
        <f t="shared" si="1"/>
        <v>0</v>
      </c>
      <c r="BI14" s="4">
        <f t="shared" si="2"/>
        <v>0</v>
      </c>
      <c r="BJ14" s="4">
        <f t="shared" si="3"/>
        <v>0</v>
      </c>
      <c r="BK14" s="4">
        <f t="shared" si="4"/>
        <v>1</v>
      </c>
      <c r="BL14" s="4">
        <f t="shared" si="5"/>
        <v>1</v>
      </c>
      <c r="BM14" s="4">
        <f t="shared" si="6"/>
        <v>0</v>
      </c>
      <c r="BN14" s="4">
        <f t="shared" si="7"/>
        <v>0</v>
      </c>
      <c r="BO14" s="4">
        <f t="shared" si="8"/>
        <v>1</v>
      </c>
      <c r="BP14" s="4">
        <f t="shared" si="9"/>
        <v>1</v>
      </c>
    </row>
    <row r="15" spans="1:130" x14ac:dyDescent="0.15">
      <c r="A15" s="52">
        <v>6</v>
      </c>
      <c r="B15" s="5">
        <f t="shared" si="12"/>
        <v>14</v>
      </c>
      <c r="C15" s="5" t="str">
        <f t="shared" si="10"/>
        <v>614</v>
      </c>
      <c r="D15" s="10">
        <v>10222</v>
      </c>
      <c r="E15" s="8" t="s">
        <v>22</v>
      </c>
      <c r="F15" s="5" t="s">
        <v>98</v>
      </c>
      <c r="G15" s="12" t="s">
        <v>20</v>
      </c>
      <c r="H15" s="8">
        <v>1</v>
      </c>
      <c r="I15" s="8">
        <v>3</v>
      </c>
      <c r="K15" s="11"/>
      <c r="L15" s="7" t="s">
        <v>263</v>
      </c>
      <c r="N15" s="5">
        <f>ROWS($2:15)</f>
        <v>14</v>
      </c>
      <c r="O15" s="5">
        <f>COUNTIF($G$2:$G15,O$1)</f>
        <v>7</v>
      </c>
      <c r="P15" s="5">
        <f>COUNTIF($G$2:$G15,P$1)</f>
        <v>1</v>
      </c>
      <c r="Q15" s="5">
        <f>COUNTIF($G$2:$G15,Q$1)</f>
        <v>6</v>
      </c>
      <c r="R15" s="5">
        <f>SUM(H$2:H15)</f>
        <v>38</v>
      </c>
      <c r="S15" s="5">
        <f>SUM(I$2:I15)</f>
        <v>27</v>
      </c>
      <c r="T15" s="5">
        <f t="shared" si="11"/>
        <v>15</v>
      </c>
      <c r="BG15" s="4">
        <f t="shared" si="0"/>
        <v>0</v>
      </c>
      <c r="BH15" s="4">
        <f t="shared" si="1"/>
        <v>0</v>
      </c>
      <c r="BI15" s="4">
        <f t="shared" si="2"/>
        <v>0</v>
      </c>
      <c r="BJ15" s="4">
        <f t="shared" si="3"/>
        <v>0</v>
      </c>
      <c r="BK15" s="4">
        <f t="shared" si="4"/>
        <v>1</v>
      </c>
      <c r="BL15" s="4">
        <f t="shared" si="5"/>
        <v>2</v>
      </c>
      <c r="BM15" s="4">
        <f t="shared" si="6"/>
        <v>0</v>
      </c>
      <c r="BN15" s="4">
        <f t="shared" si="7"/>
        <v>0</v>
      </c>
      <c r="BO15" s="4">
        <f t="shared" si="8"/>
        <v>1</v>
      </c>
      <c r="BP15" s="4">
        <f t="shared" si="9"/>
        <v>2</v>
      </c>
    </row>
    <row r="16" spans="1:130" x14ac:dyDescent="0.15">
      <c r="A16" s="52">
        <v>6</v>
      </c>
      <c r="B16" s="5">
        <f t="shared" si="12"/>
        <v>15</v>
      </c>
      <c r="C16" s="5" t="str">
        <f t="shared" si="10"/>
        <v>615</v>
      </c>
      <c r="D16" s="10">
        <v>10223</v>
      </c>
      <c r="E16" s="8" t="s">
        <v>1</v>
      </c>
      <c r="F16" s="5" t="s">
        <v>93</v>
      </c>
      <c r="G16" s="12" t="s">
        <v>18</v>
      </c>
      <c r="H16" s="8">
        <v>2</v>
      </c>
      <c r="I16" s="8">
        <v>0</v>
      </c>
      <c r="K16" s="11"/>
      <c r="L16" s="7" t="s">
        <v>286</v>
      </c>
      <c r="N16" s="5">
        <f>ROWS($2:16)</f>
        <v>15</v>
      </c>
      <c r="O16" s="5">
        <f>COUNTIF($G$2:$G16,O$1)</f>
        <v>8</v>
      </c>
      <c r="P16" s="5">
        <f>COUNTIF($G$2:$G16,P$1)</f>
        <v>1</v>
      </c>
      <c r="Q16" s="5">
        <f>COUNTIF($G$2:$G16,Q$1)</f>
        <v>6</v>
      </c>
      <c r="R16" s="5">
        <f>SUM(H$2:H16)</f>
        <v>40</v>
      </c>
      <c r="S16" s="5">
        <f>SUM(I$2:I16)</f>
        <v>27</v>
      </c>
      <c r="T16" s="5">
        <f t="shared" si="11"/>
        <v>17</v>
      </c>
      <c r="BG16" s="4">
        <f t="shared" si="0"/>
        <v>1</v>
      </c>
      <c r="BH16" s="4">
        <f t="shared" si="1"/>
        <v>1</v>
      </c>
      <c r="BI16" s="4">
        <f t="shared" si="2"/>
        <v>0</v>
      </c>
      <c r="BJ16" s="4">
        <f t="shared" si="3"/>
        <v>0</v>
      </c>
      <c r="BK16" s="4">
        <f t="shared" si="4"/>
        <v>0</v>
      </c>
      <c r="BL16" s="4">
        <f t="shared" si="5"/>
        <v>0</v>
      </c>
      <c r="BM16" s="4">
        <f t="shared" si="6"/>
        <v>1</v>
      </c>
      <c r="BN16" s="4">
        <f t="shared" si="7"/>
        <v>1</v>
      </c>
      <c r="BO16" s="4">
        <f t="shared" si="8"/>
        <v>0</v>
      </c>
      <c r="BP16" s="4">
        <f t="shared" si="9"/>
        <v>0</v>
      </c>
    </row>
    <row r="17" spans="1:130" x14ac:dyDescent="0.15">
      <c r="A17" s="52">
        <v>6</v>
      </c>
      <c r="B17" s="5">
        <f t="shared" si="12"/>
        <v>16</v>
      </c>
      <c r="C17" s="5" t="str">
        <f t="shared" si="10"/>
        <v>616</v>
      </c>
      <c r="D17" s="10">
        <v>10227</v>
      </c>
      <c r="E17" s="8" t="s">
        <v>22</v>
      </c>
      <c r="F17" s="5" t="s">
        <v>140</v>
      </c>
      <c r="G17" s="12" t="s">
        <v>18</v>
      </c>
      <c r="H17" s="8">
        <v>1</v>
      </c>
      <c r="I17" s="8">
        <v>0</v>
      </c>
      <c r="K17" s="11"/>
      <c r="L17" s="7" t="s">
        <v>97</v>
      </c>
      <c r="N17" s="5">
        <f>ROWS($2:17)</f>
        <v>16</v>
      </c>
      <c r="O17" s="5">
        <f>COUNTIF($G$2:$G17,O$1)</f>
        <v>9</v>
      </c>
      <c r="P17" s="5">
        <f>COUNTIF($G$2:$G17,P$1)</f>
        <v>1</v>
      </c>
      <c r="Q17" s="5">
        <f>COUNTIF($G$2:$G17,Q$1)</f>
        <v>6</v>
      </c>
      <c r="R17" s="5">
        <f>SUM(H$2:H17)</f>
        <v>41</v>
      </c>
      <c r="S17" s="5">
        <f>SUM(I$2:I17)</f>
        <v>27</v>
      </c>
      <c r="T17" s="5">
        <f t="shared" si="11"/>
        <v>19</v>
      </c>
      <c r="BG17" s="4">
        <f t="shared" si="0"/>
        <v>1</v>
      </c>
      <c r="BH17" s="4">
        <f t="shared" si="1"/>
        <v>2</v>
      </c>
      <c r="BI17" s="4">
        <f t="shared" si="2"/>
        <v>0</v>
      </c>
      <c r="BJ17" s="4">
        <f t="shared" si="3"/>
        <v>0</v>
      </c>
      <c r="BK17" s="4">
        <f t="shared" si="4"/>
        <v>0</v>
      </c>
      <c r="BL17" s="4">
        <f t="shared" si="5"/>
        <v>0</v>
      </c>
      <c r="BM17" s="4">
        <f t="shared" si="6"/>
        <v>1</v>
      </c>
      <c r="BN17" s="4">
        <f t="shared" si="7"/>
        <v>2</v>
      </c>
      <c r="BO17" s="4">
        <f t="shared" si="8"/>
        <v>0</v>
      </c>
      <c r="BP17" s="4">
        <f t="shared" si="9"/>
        <v>0</v>
      </c>
    </row>
    <row r="18" spans="1:130" s="7" customFormat="1" x14ac:dyDescent="0.15">
      <c r="A18" s="52">
        <v>6</v>
      </c>
      <c r="B18" s="5">
        <f t="shared" si="12"/>
        <v>17</v>
      </c>
      <c r="C18" s="5" t="str">
        <f t="shared" si="10"/>
        <v>617</v>
      </c>
      <c r="D18" s="10">
        <v>10229</v>
      </c>
      <c r="E18" s="8" t="s">
        <v>1</v>
      </c>
      <c r="F18" s="5" t="s">
        <v>106</v>
      </c>
      <c r="G18" s="12" t="s">
        <v>20</v>
      </c>
      <c r="H18" s="8">
        <v>0</v>
      </c>
      <c r="I18" s="8">
        <v>3</v>
      </c>
      <c r="J18" s="8"/>
      <c r="K18" s="11"/>
      <c r="M18" s="8"/>
      <c r="N18" s="5">
        <f>ROWS($2:18)</f>
        <v>17</v>
      </c>
      <c r="O18" s="5">
        <f>COUNTIF($G$2:$G18,O$1)</f>
        <v>9</v>
      </c>
      <c r="P18" s="5">
        <f>COUNTIF($G$2:$G18,P$1)</f>
        <v>1</v>
      </c>
      <c r="Q18" s="5">
        <f>COUNTIF($G$2:$G18,Q$1)</f>
        <v>7</v>
      </c>
      <c r="R18" s="5">
        <f>SUM(H$2:H18)</f>
        <v>41</v>
      </c>
      <c r="S18" s="5">
        <f>SUM(I$2:I18)</f>
        <v>30</v>
      </c>
      <c r="T18" s="5">
        <f t="shared" si="11"/>
        <v>19</v>
      </c>
      <c r="U18" s="8"/>
      <c r="V18" s="5"/>
      <c r="W18" s="5"/>
      <c r="X18" s="5"/>
      <c r="Y18" s="5"/>
      <c r="Z18" s="5"/>
      <c r="AA18" s="5"/>
      <c r="AB18" s="5"/>
      <c r="AC18" s="5"/>
      <c r="AD18" s="9"/>
      <c r="AE18" s="9"/>
      <c r="AF18" s="3"/>
      <c r="AG18" s="3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14"/>
      <c r="AZ18" s="4"/>
      <c r="BA18" s="4"/>
      <c r="BB18" s="4"/>
      <c r="BC18" s="4"/>
      <c r="BD18" s="4"/>
      <c r="BE18" s="4"/>
      <c r="BF18" s="4"/>
      <c r="BG18" s="4">
        <f t="shared" ref="BG18:BG30" si="13">IF(G20="W",1,0)</f>
        <v>0</v>
      </c>
      <c r="BH18" s="4">
        <f t="shared" ref="BH18:BH30" si="14">IF(G20="W",BH17+1,0)</f>
        <v>0</v>
      </c>
      <c r="BI18" s="4">
        <f t="shared" ref="BI18:BI30" si="15">IF(G20="D",1,0)</f>
        <v>0</v>
      </c>
      <c r="BJ18" s="4">
        <f t="shared" ref="BJ18:BJ30" si="16">IF(G20="D",BJ17+1,0)</f>
        <v>0</v>
      </c>
      <c r="BK18" s="4">
        <f t="shared" ref="BK18:BK30" si="17">IF(G20="L",1,0)</f>
        <v>1</v>
      </c>
      <c r="BL18" s="4">
        <f t="shared" ref="BL18:BL30" si="18">IF(G20="L",BL17+1,0)</f>
        <v>1</v>
      </c>
      <c r="BM18" s="4">
        <f t="shared" ref="BM18:BM30" si="19">IF(OR(G20="W",G20="D"),1,0)</f>
        <v>0</v>
      </c>
      <c r="BN18" s="4">
        <f t="shared" ref="BN18:BN30" si="20">IF(OR(G20="W",G20="D"),BN17+1,0)</f>
        <v>0</v>
      </c>
      <c r="BO18" s="4">
        <f t="shared" ref="BO18:BO30" si="21">IF(OR(G20="L",G20="D"),1,0)</f>
        <v>1</v>
      </c>
      <c r="BP18" s="4">
        <f t="shared" ref="BP18:BP30" si="22">IF(OR(G20="L",G20="D"),BP17+1,0)</f>
        <v>1</v>
      </c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</row>
    <row r="19" spans="1:130" s="7" customFormat="1" x14ac:dyDescent="0.15">
      <c r="A19" s="52">
        <v>6</v>
      </c>
      <c r="B19" s="5">
        <f t="shared" si="12"/>
        <v>18</v>
      </c>
      <c r="C19" s="5" t="str">
        <f t="shared" si="10"/>
        <v>618</v>
      </c>
      <c r="D19" s="10">
        <v>10234</v>
      </c>
      <c r="E19" s="8" t="s">
        <v>1</v>
      </c>
      <c r="F19" s="5" t="s">
        <v>144</v>
      </c>
      <c r="G19" s="12" t="s">
        <v>18</v>
      </c>
      <c r="H19" s="8">
        <v>3</v>
      </c>
      <c r="I19" s="8">
        <v>1</v>
      </c>
      <c r="J19" s="8"/>
      <c r="K19" s="11"/>
      <c r="L19" s="7" t="s">
        <v>287</v>
      </c>
      <c r="M19" s="8"/>
      <c r="N19" s="5">
        <f>ROWS($2:19)</f>
        <v>18</v>
      </c>
      <c r="O19" s="5">
        <f>COUNTIF($G$2:$G19,O$1)</f>
        <v>10</v>
      </c>
      <c r="P19" s="5">
        <f>COUNTIF($G$2:$G19,P$1)</f>
        <v>1</v>
      </c>
      <c r="Q19" s="5">
        <f>COUNTIF($G$2:$G19,Q$1)</f>
        <v>7</v>
      </c>
      <c r="R19" s="5">
        <f>SUM(H$2:H19)</f>
        <v>44</v>
      </c>
      <c r="S19" s="5">
        <f>SUM(I$2:I19)</f>
        <v>31</v>
      </c>
      <c r="T19" s="5">
        <f t="shared" si="11"/>
        <v>21</v>
      </c>
      <c r="U19" s="8"/>
      <c r="V19" s="5"/>
      <c r="W19" s="5"/>
      <c r="X19" s="5"/>
      <c r="Y19" s="5"/>
      <c r="Z19" s="5"/>
      <c r="AA19" s="5"/>
      <c r="AB19" s="5"/>
      <c r="AC19" s="5"/>
      <c r="AD19" s="9"/>
      <c r="AE19" s="9"/>
      <c r="AF19" s="3"/>
      <c r="AG19" s="3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14"/>
      <c r="AZ19" s="4"/>
      <c r="BA19" s="4"/>
      <c r="BB19" s="4"/>
      <c r="BC19" s="4"/>
      <c r="BD19" s="4"/>
      <c r="BE19" s="4"/>
      <c r="BF19" s="4"/>
      <c r="BG19" s="4">
        <f t="shared" si="13"/>
        <v>0</v>
      </c>
      <c r="BH19" s="4">
        <f t="shared" si="14"/>
        <v>0</v>
      </c>
      <c r="BI19" s="4">
        <f t="shared" si="15"/>
        <v>1</v>
      </c>
      <c r="BJ19" s="4">
        <f t="shared" si="16"/>
        <v>1</v>
      </c>
      <c r="BK19" s="4">
        <f t="shared" si="17"/>
        <v>0</v>
      </c>
      <c r="BL19" s="4">
        <f t="shared" si="18"/>
        <v>0</v>
      </c>
      <c r="BM19" s="4">
        <f t="shared" si="19"/>
        <v>1</v>
      </c>
      <c r="BN19" s="4">
        <f t="shared" si="20"/>
        <v>1</v>
      </c>
      <c r="BO19" s="4">
        <f t="shared" si="21"/>
        <v>1</v>
      </c>
      <c r="BP19" s="4">
        <f t="shared" si="22"/>
        <v>2</v>
      </c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</row>
    <row r="20" spans="1:130" s="7" customFormat="1" x14ac:dyDescent="0.15">
      <c r="A20" s="52">
        <v>6</v>
      </c>
      <c r="B20" s="5">
        <f t="shared" si="12"/>
        <v>19</v>
      </c>
      <c r="C20" s="5" t="str">
        <f t="shared" si="10"/>
        <v>619</v>
      </c>
      <c r="D20" s="10">
        <v>10241</v>
      </c>
      <c r="E20" s="8" t="s">
        <v>22</v>
      </c>
      <c r="F20" s="7" t="s">
        <v>13</v>
      </c>
      <c r="G20" s="12" t="s">
        <v>20</v>
      </c>
      <c r="H20" s="8">
        <v>1</v>
      </c>
      <c r="I20" s="8">
        <v>5</v>
      </c>
      <c r="J20" s="8"/>
      <c r="K20" s="11"/>
      <c r="L20" s="7" t="s">
        <v>288</v>
      </c>
      <c r="M20" s="8"/>
      <c r="N20" s="5">
        <f>ROWS($2:20)</f>
        <v>19</v>
      </c>
      <c r="O20" s="5">
        <f>COUNTIF($G$2:$G20,O$1)</f>
        <v>10</v>
      </c>
      <c r="P20" s="5">
        <f>COUNTIF($G$2:$G20,P$1)</f>
        <v>1</v>
      </c>
      <c r="Q20" s="5">
        <f>COUNTIF($G$2:$G20,Q$1)</f>
        <v>8</v>
      </c>
      <c r="R20" s="5">
        <f>SUM(H$2:H20)</f>
        <v>45</v>
      </c>
      <c r="S20" s="5">
        <f>SUM(I$2:I20)</f>
        <v>36</v>
      </c>
      <c r="T20" s="5">
        <f t="shared" si="11"/>
        <v>21</v>
      </c>
      <c r="U20" s="8"/>
      <c r="V20" s="5"/>
      <c r="W20" s="5"/>
      <c r="X20" s="5"/>
      <c r="Y20" s="5"/>
      <c r="Z20" s="5"/>
      <c r="AA20" s="5"/>
      <c r="AB20" s="5"/>
      <c r="AC20" s="5"/>
      <c r="AD20" s="9"/>
      <c r="AE20" s="9"/>
      <c r="AF20" s="3"/>
      <c r="AG20" s="3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14"/>
      <c r="AZ20" s="4"/>
      <c r="BA20" s="4"/>
      <c r="BB20" s="4"/>
      <c r="BC20" s="4"/>
      <c r="BD20" s="4"/>
      <c r="BE20" s="4"/>
      <c r="BF20" s="4"/>
      <c r="BG20" s="4">
        <f t="shared" si="13"/>
        <v>1</v>
      </c>
      <c r="BH20" s="4">
        <f t="shared" si="14"/>
        <v>1</v>
      </c>
      <c r="BI20" s="4">
        <f t="shared" si="15"/>
        <v>0</v>
      </c>
      <c r="BJ20" s="4">
        <f t="shared" si="16"/>
        <v>0</v>
      </c>
      <c r="BK20" s="4">
        <f t="shared" si="17"/>
        <v>0</v>
      </c>
      <c r="BL20" s="4">
        <f t="shared" si="18"/>
        <v>0</v>
      </c>
      <c r="BM20" s="4">
        <f t="shared" si="19"/>
        <v>1</v>
      </c>
      <c r="BN20" s="4">
        <f t="shared" si="20"/>
        <v>2</v>
      </c>
      <c r="BO20" s="4">
        <f t="shared" si="21"/>
        <v>0</v>
      </c>
      <c r="BP20" s="4">
        <f t="shared" si="22"/>
        <v>0</v>
      </c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</row>
    <row r="21" spans="1:130" s="7" customFormat="1" x14ac:dyDescent="0.15">
      <c r="A21" s="52">
        <v>6</v>
      </c>
      <c r="B21" s="5">
        <f t="shared" si="12"/>
        <v>20</v>
      </c>
      <c r="C21" s="5" t="str">
        <f t="shared" si="10"/>
        <v>620</v>
      </c>
      <c r="D21" s="10">
        <v>10246</v>
      </c>
      <c r="E21" s="8" t="s">
        <v>22</v>
      </c>
      <c r="F21" s="5" t="s">
        <v>110</v>
      </c>
      <c r="G21" s="12" t="s">
        <v>19</v>
      </c>
      <c r="H21" s="8">
        <v>2</v>
      </c>
      <c r="I21" s="8">
        <v>2</v>
      </c>
      <c r="J21" s="8"/>
      <c r="K21" s="11"/>
      <c r="L21" s="7" t="s">
        <v>289</v>
      </c>
      <c r="M21" s="8"/>
      <c r="N21" s="5">
        <f>ROWS($2:21)</f>
        <v>20</v>
      </c>
      <c r="O21" s="5">
        <f>COUNTIF($G$2:$G21,O$1)</f>
        <v>10</v>
      </c>
      <c r="P21" s="5">
        <f>COUNTIF($G$2:$G21,P$1)</f>
        <v>2</v>
      </c>
      <c r="Q21" s="5">
        <f>COUNTIF($G$2:$G21,Q$1)</f>
        <v>8</v>
      </c>
      <c r="R21" s="5">
        <f>SUM(H$2:H21)</f>
        <v>47</v>
      </c>
      <c r="S21" s="5">
        <f>SUM(I$2:I21)</f>
        <v>38</v>
      </c>
      <c r="T21" s="5">
        <f t="shared" si="11"/>
        <v>22</v>
      </c>
      <c r="U21" s="8"/>
      <c r="V21" s="5"/>
      <c r="W21" s="5"/>
      <c r="X21" s="5"/>
      <c r="Y21" s="5"/>
      <c r="Z21" s="5"/>
      <c r="AA21" s="5"/>
      <c r="AB21" s="5"/>
      <c r="AC21" s="5"/>
      <c r="AD21" s="9"/>
      <c r="AE21" s="9"/>
      <c r="AF21" s="3"/>
      <c r="AG21" s="3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14"/>
      <c r="AZ21" s="4"/>
      <c r="BA21" s="4"/>
      <c r="BB21" s="4"/>
      <c r="BC21" s="4"/>
      <c r="BD21" s="4"/>
      <c r="BE21" s="4"/>
      <c r="BF21" s="4"/>
      <c r="BG21" s="4">
        <f t="shared" si="13"/>
        <v>1</v>
      </c>
      <c r="BH21" s="4">
        <f t="shared" si="14"/>
        <v>2</v>
      </c>
      <c r="BI21" s="4">
        <f t="shared" si="15"/>
        <v>0</v>
      </c>
      <c r="BJ21" s="4">
        <f t="shared" si="16"/>
        <v>0</v>
      </c>
      <c r="BK21" s="4">
        <f t="shared" si="17"/>
        <v>0</v>
      </c>
      <c r="BL21" s="4">
        <f t="shared" si="18"/>
        <v>0</v>
      </c>
      <c r="BM21" s="4">
        <f t="shared" si="19"/>
        <v>1</v>
      </c>
      <c r="BN21" s="4">
        <f t="shared" si="20"/>
        <v>3</v>
      </c>
      <c r="BO21" s="4">
        <f t="shared" si="21"/>
        <v>0</v>
      </c>
      <c r="BP21" s="4">
        <f t="shared" si="22"/>
        <v>0</v>
      </c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</row>
    <row r="22" spans="1:130" s="7" customFormat="1" x14ac:dyDescent="0.15">
      <c r="A22" s="52">
        <v>6</v>
      </c>
      <c r="B22" s="5">
        <f t="shared" si="12"/>
        <v>21</v>
      </c>
      <c r="C22" s="5" t="str">
        <f t="shared" si="10"/>
        <v>621</v>
      </c>
      <c r="D22" s="10">
        <v>10248</v>
      </c>
      <c r="E22" s="8" t="s">
        <v>1</v>
      </c>
      <c r="F22" s="7" t="s">
        <v>169</v>
      </c>
      <c r="G22" s="12" t="s">
        <v>18</v>
      </c>
      <c r="H22" s="8">
        <v>4</v>
      </c>
      <c r="I22" s="8">
        <v>1</v>
      </c>
      <c r="J22" s="8"/>
      <c r="K22" s="11"/>
      <c r="L22" s="7" t="s">
        <v>290</v>
      </c>
      <c r="M22" s="8"/>
      <c r="N22" s="5">
        <f>ROWS($2:22)</f>
        <v>21</v>
      </c>
      <c r="O22" s="5">
        <f>COUNTIF($G$2:$G22,O$1)</f>
        <v>11</v>
      </c>
      <c r="P22" s="5">
        <f>COUNTIF($G$2:$G22,P$1)</f>
        <v>2</v>
      </c>
      <c r="Q22" s="5">
        <f>COUNTIF($G$2:$G22,Q$1)</f>
        <v>8</v>
      </c>
      <c r="R22" s="5">
        <f>SUM(H$2:H22)</f>
        <v>51</v>
      </c>
      <c r="S22" s="5">
        <f>SUM(I$2:I22)</f>
        <v>39</v>
      </c>
      <c r="T22" s="5">
        <f t="shared" si="11"/>
        <v>24</v>
      </c>
      <c r="U22" s="8"/>
      <c r="V22" s="5"/>
      <c r="W22" s="5"/>
      <c r="X22" s="5"/>
      <c r="Y22" s="5"/>
      <c r="Z22" s="5"/>
      <c r="AA22" s="5"/>
      <c r="AB22" s="5"/>
      <c r="AC22" s="5"/>
      <c r="AD22" s="9"/>
      <c r="AE22" s="9"/>
      <c r="AF22" s="3"/>
      <c r="AG22" s="3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14"/>
      <c r="AZ22" s="4"/>
      <c r="BA22" s="4"/>
      <c r="BB22" s="4"/>
      <c r="BC22" s="4"/>
      <c r="BD22" s="4"/>
      <c r="BE22" s="4"/>
      <c r="BF22" s="4"/>
      <c r="BG22" s="4">
        <f t="shared" si="13"/>
        <v>0</v>
      </c>
      <c r="BH22" s="4">
        <f t="shared" si="14"/>
        <v>0</v>
      </c>
      <c r="BI22" s="4">
        <f t="shared" si="15"/>
        <v>0</v>
      </c>
      <c r="BJ22" s="4">
        <f t="shared" si="16"/>
        <v>0</v>
      </c>
      <c r="BK22" s="4">
        <f t="shared" si="17"/>
        <v>1</v>
      </c>
      <c r="BL22" s="4">
        <f t="shared" si="18"/>
        <v>1</v>
      </c>
      <c r="BM22" s="4">
        <f t="shared" si="19"/>
        <v>0</v>
      </c>
      <c r="BN22" s="4">
        <f t="shared" si="20"/>
        <v>0</v>
      </c>
      <c r="BO22" s="4">
        <f t="shared" si="21"/>
        <v>1</v>
      </c>
      <c r="BP22" s="4">
        <f t="shared" si="22"/>
        <v>1</v>
      </c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</row>
    <row r="23" spans="1:130" s="7" customFormat="1" x14ac:dyDescent="0.15">
      <c r="A23" s="52">
        <v>6</v>
      </c>
      <c r="B23" s="5">
        <f t="shared" si="12"/>
        <v>22</v>
      </c>
      <c r="C23" s="5" t="str">
        <f t="shared" si="10"/>
        <v>622</v>
      </c>
      <c r="D23" s="10">
        <v>10253</v>
      </c>
      <c r="E23" s="8" t="s">
        <v>22</v>
      </c>
      <c r="F23" s="5" t="s">
        <v>123</v>
      </c>
      <c r="G23" s="12" t="s">
        <v>18</v>
      </c>
      <c r="H23" s="8">
        <v>2</v>
      </c>
      <c r="I23" s="8">
        <v>1</v>
      </c>
      <c r="J23" s="8"/>
      <c r="K23" s="11"/>
      <c r="L23" s="7" t="s">
        <v>291</v>
      </c>
      <c r="M23" s="8"/>
      <c r="N23" s="5">
        <f>ROWS($2:23)</f>
        <v>22</v>
      </c>
      <c r="O23" s="5">
        <f>COUNTIF($G$2:$G23,O$1)</f>
        <v>12</v>
      </c>
      <c r="P23" s="5">
        <f>COUNTIF($G$2:$G23,P$1)</f>
        <v>2</v>
      </c>
      <c r="Q23" s="5">
        <f>COUNTIF($G$2:$G23,Q$1)</f>
        <v>8</v>
      </c>
      <c r="R23" s="5">
        <f>SUM(H$2:H23)</f>
        <v>53</v>
      </c>
      <c r="S23" s="5">
        <f>SUM(I$2:I23)</f>
        <v>40</v>
      </c>
      <c r="T23" s="5">
        <f t="shared" si="11"/>
        <v>26</v>
      </c>
      <c r="U23" s="8"/>
      <c r="V23" s="5"/>
      <c r="W23" s="5"/>
      <c r="X23" s="5"/>
      <c r="Y23" s="5"/>
      <c r="Z23" s="5"/>
      <c r="AA23" s="5"/>
      <c r="AB23" s="5"/>
      <c r="AC23" s="5"/>
      <c r="AD23" s="9"/>
      <c r="AE23" s="9"/>
      <c r="AF23" s="3"/>
      <c r="AG23" s="3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14"/>
      <c r="AZ23" s="4"/>
      <c r="BA23" s="4"/>
      <c r="BB23" s="4"/>
      <c r="BC23" s="4"/>
      <c r="BD23" s="4"/>
      <c r="BE23" s="4"/>
      <c r="BF23" s="4"/>
      <c r="BG23" s="4">
        <f t="shared" si="13"/>
        <v>1</v>
      </c>
      <c r="BH23" s="4">
        <f t="shared" si="14"/>
        <v>1</v>
      </c>
      <c r="BI23" s="4">
        <f t="shared" si="15"/>
        <v>0</v>
      </c>
      <c r="BJ23" s="4">
        <f t="shared" si="16"/>
        <v>0</v>
      </c>
      <c r="BK23" s="4">
        <f t="shared" si="17"/>
        <v>0</v>
      </c>
      <c r="BL23" s="4">
        <f t="shared" si="18"/>
        <v>0</v>
      </c>
      <c r="BM23" s="4">
        <f t="shared" si="19"/>
        <v>1</v>
      </c>
      <c r="BN23" s="4">
        <f t="shared" si="20"/>
        <v>1</v>
      </c>
      <c r="BO23" s="4">
        <f t="shared" si="21"/>
        <v>0</v>
      </c>
      <c r="BP23" s="4">
        <f t="shared" si="22"/>
        <v>0</v>
      </c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</row>
    <row r="24" spans="1:130" s="7" customFormat="1" x14ac:dyDescent="0.15">
      <c r="A24" s="52">
        <v>6</v>
      </c>
      <c r="B24" s="5">
        <f t="shared" si="12"/>
        <v>23</v>
      </c>
      <c r="C24" s="5" t="str">
        <f t="shared" si="10"/>
        <v>623</v>
      </c>
      <c r="D24" s="10">
        <v>10255</v>
      </c>
      <c r="E24" s="8" t="s">
        <v>22</v>
      </c>
      <c r="F24" s="5" t="s">
        <v>73</v>
      </c>
      <c r="G24" s="12" t="s">
        <v>20</v>
      </c>
      <c r="H24" s="8">
        <v>1</v>
      </c>
      <c r="I24" s="8">
        <v>4</v>
      </c>
      <c r="J24" s="8"/>
      <c r="K24" s="11"/>
      <c r="L24" s="7" t="s">
        <v>34</v>
      </c>
      <c r="M24" s="8"/>
      <c r="N24" s="5">
        <f>ROWS($2:24)</f>
        <v>23</v>
      </c>
      <c r="O24" s="5">
        <f>COUNTIF($G$2:$G24,O$1)</f>
        <v>12</v>
      </c>
      <c r="P24" s="5">
        <f>COUNTIF($G$2:$G24,P$1)</f>
        <v>2</v>
      </c>
      <c r="Q24" s="5">
        <f>COUNTIF($G$2:$G24,Q$1)</f>
        <v>9</v>
      </c>
      <c r="R24" s="5">
        <f>SUM(H$2:H24)</f>
        <v>54</v>
      </c>
      <c r="S24" s="5">
        <f>SUM(I$2:I24)</f>
        <v>44</v>
      </c>
      <c r="T24" s="5">
        <f t="shared" si="11"/>
        <v>26</v>
      </c>
      <c r="U24" s="8"/>
      <c r="V24" s="5"/>
      <c r="W24" s="5"/>
      <c r="X24" s="5"/>
      <c r="Y24" s="5"/>
      <c r="Z24" s="5"/>
      <c r="AA24" s="5"/>
      <c r="AB24" s="5"/>
      <c r="AC24" s="5"/>
      <c r="AD24" s="9"/>
      <c r="AE24" s="9"/>
      <c r="AF24" s="3"/>
      <c r="AG24" s="3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4"/>
      <c r="AZ24" s="4"/>
      <c r="BA24" s="4"/>
      <c r="BB24" s="4"/>
      <c r="BC24" s="4"/>
      <c r="BD24" s="4"/>
      <c r="BE24" s="4"/>
      <c r="BF24" s="4"/>
      <c r="BG24" s="4">
        <f t="shared" si="13"/>
        <v>1</v>
      </c>
      <c r="BH24" s="4">
        <f t="shared" si="14"/>
        <v>2</v>
      </c>
      <c r="BI24" s="4">
        <f t="shared" si="15"/>
        <v>0</v>
      </c>
      <c r="BJ24" s="4">
        <f t="shared" si="16"/>
        <v>0</v>
      </c>
      <c r="BK24" s="4">
        <f t="shared" si="17"/>
        <v>0</v>
      </c>
      <c r="BL24" s="4">
        <f t="shared" si="18"/>
        <v>0</v>
      </c>
      <c r="BM24" s="4">
        <f t="shared" si="19"/>
        <v>1</v>
      </c>
      <c r="BN24" s="4">
        <f t="shared" si="20"/>
        <v>2</v>
      </c>
      <c r="BO24" s="4">
        <f t="shared" si="21"/>
        <v>0</v>
      </c>
      <c r="BP24" s="4">
        <f t="shared" si="22"/>
        <v>0</v>
      </c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</row>
    <row r="25" spans="1:130" s="7" customFormat="1" x14ac:dyDescent="0.15">
      <c r="A25" s="52">
        <v>6</v>
      </c>
      <c r="B25" s="5">
        <f t="shared" si="12"/>
        <v>24</v>
      </c>
      <c r="C25" s="5" t="str">
        <f t="shared" si="10"/>
        <v>624</v>
      </c>
      <c r="D25" s="10">
        <v>10266</v>
      </c>
      <c r="E25" s="8" t="s">
        <v>1</v>
      </c>
      <c r="F25" s="5" t="s">
        <v>125</v>
      </c>
      <c r="G25" s="12" t="s">
        <v>18</v>
      </c>
      <c r="H25" s="8">
        <v>3</v>
      </c>
      <c r="I25" s="8">
        <v>1</v>
      </c>
      <c r="J25" s="8"/>
      <c r="K25" s="11"/>
      <c r="L25" s="7" t="s">
        <v>292</v>
      </c>
      <c r="M25" s="8"/>
      <c r="N25" s="5">
        <f>ROWS($2:25)</f>
        <v>24</v>
      </c>
      <c r="O25" s="5">
        <f>COUNTIF($G$2:$G25,O$1)</f>
        <v>13</v>
      </c>
      <c r="P25" s="5">
        <f>COUNTIF($G$2:$G25,P$1)</f>
        <v>2</v>
      </c>
      <c r="Q25" s="5">
        <f>COUNTIF($G$2:$G25,Q$1)</f>
        <v>9</v>
      </c>
      <c r="R25" s="5">
        <f>SUM(H$2:H25)</f>
        <v>57</v>
      </c>
      <c r="S25" s="5">
        <f>SUM(I$2:I25)</f>
        <v>45</v>
      </c>
      <c r="T25" s="5">
        <f t="shared" si="11"/>
        <v>28</v>
      </c>
      <c r="U25" s="8"/>
      <c r="V25" s="5"/>
      <c r="W25" s="5"/>
      <c r="X25" s="5"/>
      <c r="Y25" s="5"/>
      <c r="Z25" s="5"/>
      <c r="AA25" s="5"/>
      <c r="AB25" s="5"/>
      <c r="AC25" s="5"/>
      <c r="AD25" s="9"/>
      <c r="AE25" s="9"/>
      <c r="AF25" s="3"/>
      <c r="AG25" s="3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14"/>
      <c r="AZ25" s="4"/>
      <c r="BA25" s="4"/>
      <c r="BB25" s="4"/>
      <c r="BC25" s="4"/>
      <c r="BD25" s="4"/>
      <c r="BE25" s="4"/>
      <c r="BF25" s="4"/>
      <c r="BG25" s="4">
        <f t="shared" si="13"/>
        <v>0</v>
      </c>
      <c r="BH25" s="4">
        <f t="shared" si="14"/>
        <v>0</v>
      </c>
      <c r="BI25" s="4">
        <f t="shared" si="15"/>
        <v>0</v>
      </c>
      <c r="BJ25" s="4">
        <f t="shared" si="16"/>
        <v>0</v>
      </c>
      <c r="BK25" s="4">
        <f t="shared" si="17"/>
        <v>1</v>
      </c>
      <c r="BL25" s="4">
        <f t="shared" si="18"/>
        <v>1</v>
      </c>
      <c r="BM25" s="4">
        <f t="shared" si="19"/>
        <v>0</v>
      </c>
      <c r="BN25" s="4">
        <f t="shared" si="20"/>
        <v>0</v>
      </c>
      <c r="BO25" s="4">
        <f t="shared" si="21"/>
        <v>1</v>
      </c>
      <c r="BP25" s="4">
        <f t="shared" si="22"/>
        <v>1</v>
      </c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</row>
    <row r="26" spans="1:130" s="7" customFormat="1" x14ac:dyDescent="0.15">
      <c r="A26" s="52">
        <v>6</v>
      </c>
      <c r="B26" s="5">
        <f t="shared" si="12"/>
        <v>25</v>
      </c>
      <c r="C26" s="5" t="str">
        <f t="shared" si="10"/>
        <v>625</v>
      </c>
      <c r="D26" s="10">
        <v>10269</v>
      </c>
      <c r="E26" s="8" t="s">
        <v>1</v>
      </c>
      <c r="F26" s="7" t="s">
        <v>28</v>
      </c>
      <c r="G26" s="12" t="s">
        <v>18</v>
      </c>
      <c r="H26" s="8">
        <v>2</v>
      </c>
      <c r="I26" s="8">
        <v>1</v>
      </c>
      <c r="J26" s="8"/>
      <c r="K26" s="11"/>
      <c r="L26" s="7" t="s">
        <v>293</v>
      </c>
      <c r="M26" s="8"/>
      <c r="N26" s="5">
        <f>ROWS($2:26)</f>
        <v>25</v>
      </c>
      <c r="O26" s="5">
        <f>COUNTIF($G$2:$G26,O$1)</f>
        <v>14</v>
      </c>
      <c r="P26" s="5">
        <f>COUNTIF($G$2:$G26,P$1)</f>
        <v>2</v>
      </c>
      <c r="Q26" s="5">
        <f>COUNTIF($G$2:$G26,Q$1)</f>
        <v>9</v>
      </c>
      <c r="R26" s="5">
        <f>SUM(H$2:H26)</f>
        <v>59</v>
      </c>
      <c r="S26" s="5">
        <f>SUM(I$2:I26)</f>
        <v>46</v>
      </c>
      <c r="T26" s="5">
        <f t="shared" si="11"/>
        <v>30</v>
      </c>
      <c r="U26" s="8"/>
      <c r="V26" s="5"/>
      <c r="W26" s="5"/>
      <c r="X26" s="5"/>
      <c r="Y26" s="5"/>
      <c r="Z26" s="5"/>
      <c r="AA26" s="5"/>
      <c r="AB26" s="5"/>
      <c r="AC26" s="5"/>
      <c r="AD26" s="9"/>
      <c r="AE26" s="9"/>
      <c r="AF26" s="3"/>
      <c r="AG26" s="3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14"/>
      <c r="AZ26" s="4"/>
      <c r="BA26" s="4"/>
      <c r="BB26" s="4"/>
      <c r="BC26" s="4"/>
      <c r="BD26" s="4"/>
      <c r="BE26" s="4"/>
      <c r="BF26" s="4"/>
      <c r="BG26" s="4">
        <f t="shared" si="13"/>
        <v>0</v>
      </c>
      <c r="BH26" s="4">
        <f t="shared" si="14"/>
        <v>0</v>
      </c>
      <c r="BI26" s="4">
        <f t="shared" si="15"/>
        <v>1</v>
      </c>
      <c r="BJ26" s="4">
        <f t="shared" si="16"/>
        <v>1</v>
      </c>
      <c r="BK26" s="4">
        <f t="shared" si="17"/>
        <v>0</v>
      </c>
      <c r="BL26" s="4">
        <f t="shared" si="18"/>
        <v>0</v>
      </c>
      <c r="BM26" s="4">
        <f t="shared" si="19"/>
        <v>1</v>
      </c>
      <c r="BN26" s="4">
        <f t="shared" si="20"/>
        <v>1</v>
      </c>
      <c r="BO26" s="4">
        <f t="shared" si="21"/>
        <v>1</v>
      </c>
      <c r="BP26" s="4">
        <f t="shared" si="22"/>
        <v>2</v>
      </c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</row>
    <row r="27" spans="1:130" s="7" customFormat="1" x14ac:dyDescent="0.15">
      <c r="A27" s="52">
        <v>6</v>
      </c>
      <c r="B27" s="5">
        <f t="shared" si="12"/>
        <v>26</v>
      </c>
      <c r="C27" s="5" t="str">
        <f t="shared" si="10"/>
        <v>626</v>
      </c>
      <c r="D27" s="10">
        <v>10273</v>
      </c>
      <c r="E27" s="8" t="s">
        <v>1</v>
      </c>
      <c r="F27" s="5" t="s">
        <v>0</v>
      </c>
      <c r="G27" s="12" t="s">
        <v>20</v>
      </c>
      <c r="H27" s="8">
        <v>2</v>
      </c>
      <c r="I27" s="8">
        <v>5</v>
      </c>
      <c r="J27" s="8"/>
      <c r="K27" s="11"/>
      <c r="L27" s="7" t="s">
        <v>294</v>
      </c>
      <c r="M27" s="8"/>
      <c r="N27" s="5">
        <f>ROWS($2:27)</f>
        <v>26</v>
      </c>
      <c r="O27" s="5">
        <f>COUNTIF($G$2:$G27,O$1)</f>
        <v>14</v>
      </c>
      <c r="P27" s="5">
        <f>COUNTIF($G$2:$G27,P$1)</f>
        <v>2</v>
      </c>
      <c r="Q27" s="5">
        <f>COUNTIF($G$2:$G27,Q$1)</f>
        <v>10</v>
      </c>
      <c r="R27" s="5">
        <f>SUM(H$2:H27)</f>
        <v>61</v>
      </c>
      <c r="S27" s="5">
        <f>SUM(I$2:I27)</f>
        <v>51</v>
      </c>
      <c r="T27" s="5">
        <f t="shared" si="11"/>
        <v>30</v>
      </c>
      <c r="U27" s="8"/>
      <c r="V27" s="5"/>
      <c r="W27" s="5"/>
      <c r="X27" s="5"/>
      <c r="Y27" s="5"/>
      <c r="Z27" s="5"/>
      <c r="AA27" s="5"/>
      <c r="AB27" s="5"/>
      <c r="AC27" s="5"/>
      <c r="AD27" s="9"/>
      <c r="AE27" s="9"/>
      <c r="AF27" s="3"/>
      <c r="AG27" s="3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14"/>
      <c r="AZ27" s="4"/>
      <c r="BA27" s="4"/>
      <c r="BB27" s="4"/>
      <c r="BC27" s="4"/>
      <c r="BD27" s="4"/>
      <c r="BE27" s="4"/>
      <c r="BF27" s="4"/>
      <c r="BG27" s="4">
        <f t="shared" si="13"/>
        <v>0</v>
      </c>
      <c r="BH27" s="4">
        <f t="shared" si="14"/>
        <v>0</v>
      </c>
      <c r="BI27" s="4">
        <f t="shared" si="15"/>
        <v>0</v>
      </c>
      <c r="BJ27" s="4">
        <f t="shared" si="16"/>
        <v>0</v>
      </c>
      <c r="BK27" s="4">
        <f t="shared" si="17"/>
        <v>1</v>
      </c>
      <c r="BL27" s="4">
        <f t="shared" si="18"/>
        <v>1</v>
      </c>
      <c r="BM27" s="4">
        <f t="shared" si="19"/>
        <v>0</v>
      </c>
      <c r="BN27" s="4">
        <f t="shared" si="20"/>
        <v>0</v>
      </c>
      <c r="BO27" s="4">
        <f t="shared" si="21"/>
        <v>1</v>
      </c>
      <c r="BP27" s="4">
        <f t="shared" si="22"/>
        <v>3</v>
      </c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</row>
    <row r="28" spans="1:130" s="7" customFormat="1" x14ac:dyDescent="0.15">
      <c r="A28" s="52">
        <v>6</v>
      </c>
      <c r="B28" s="5">
        <f t="shared" si="12"/>
        <v>27</v>
      </c>
      <c r="C28" s="5" t="str">
        <f t="shared" si="10"/>
        <v>627</v>
      </c>
      <c r="D28" s="10">
        <v>10276</v>
      </c>
      <c r="E28" s="8" t="s">
        <v>1</v>
      </c>
      <c r="F28" s="5" t="s">
        <v>158</v>
      </c>
      <c r="G28" s="12" t="s">
        <v>19</v>
      </c>
      <c r="H28" s="8">
        <v>1</v>
      </c>
      <c r="I28" s="8">
        <v>1</v>
      </c>
      <c r="J28" s="8"/>
      <c r="K28" s="11"/>
      <c r="L28" s="7" t="s">
        <v>295</v>
      </c>
      <c r="M28" s="8"/>
      <c r="N28" s="5">
        <f>ROWS($2:28)</f>
        <v>27</v>
      </c>
      <c r="O28" s="5">
        <f>COUNTIF($G$2:$G28,O$1)</f>
        <v>14</v>
      </c>
      <c r="P28" s="5">
        <f>COUNTIF($G$2:$G28,P$1)</f>
        <v>3</v>
      </c>
      <c r="Q28" s="5">
        <f>COUNTIF($G$2:$G28,Q$1)</f>
        <v>10</v>
      </c>
      <c r="R28" s="5">
        <f>SUM(H$2:H28)</f>
        <v>62</v>
      </c>
      <c r="S28" s="5">
        <f>SUM(I$2:I28)</f>
        <v>52</v>
      </c>
      <c r="T28" s="5">
        <f t="shared" si="11"/>
        <v>31</v>
      </c>
      <c r="U28" s="8"/>
      <c r="V28" s="5"/>
      <c r="W28" s="5"/>
      <c r="X28" s="5"/>
      <c r="Y28" s="5"/>
      <c r="Z28" s="5"/>
      <c r="AA28" s="5"/>
      <c r="AB28" s="5"/>
      <c r="AC28" s="5"/>
      <c r="AD28" s="9"/>
      <c r="AE28" s="9"/>
      <c r="AF28" s="3"/>
      <c r="AG28" s="3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4"/>
      <c r="AZ28" s="4"/>
      <c r="BA28" s="4"/>
      <c r="BB28" s="4"/>
      <c r="BC28" s="4"/>
      <c r="BD28" s="4"/>
      <c r="BE28" s="4"/>
      <c r="BF28" s="4"/>
      <c r="BG28" s="4">
        <f t="shared" si="13"/>
        <v>1</v>
      </c>
      <c r="BH28" s="4">
        <f t="shared" si="14"/>
        <v>1</v>
      </c>
      <c r="BI28" s="4">
        <f t="shared" si="15"/>
        <v>0</v>
      </c>
      <c r="BJ28" s="4">
        <f t="shared" si="16"/>
        <v>0</v>
      </c>
      <c r="BK28" s="4">
        <f t="shared" si="17"/>
        <v>0</v>
      </c>
      <c r="BL28" s="4">
        <f t="shared" si="18"/>
        <v>0</v>
      </c>
      <c r="BM28" s="4">
        <f t="shared" si="19"/>
        <v>1</v>
      </c>
      <c r="BN28" s="4">
        <f t="shared" si="20"/>
        <v>1</v>
      </c>
      <c r="BO28" s="4">
        <f t="shared" si="21"/>
        <v>0</v>
      </c>
      <c r="BP28" s="4">
        <f t="shared" si="22"/>
        <v>0</v>
      </c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</row>
    <row r="29" spans="1:130" s="7" customFormat="1" x14ac:dyDescent="0.15">
      <c r="A29" s="52">
        <v>6</v>
      </c>
      <c r="B29" s="5">
        <f t="shared" si="12"/>
        <v>28</v>
      </c>
      <c r="C29" s="5" t="str">
        <f t="shared" si="10"/>
        <v>628</v>
      </c>
      <c r="D29" s="10">
        <v>10283</v>
      </c>
      <c r="E29" s="8" t="s">
        <v>22</v>
      </c>
      <c r="F29" s="7" t="s">
        <v>165</v>
      </c>
      <c r="G29" s="12" t="s">
        <v>20</v>
      </c>
      <c r="H29" s="8">
        <v>1</v>
      </c>
      <c r="I29" s="8">
        <v>4</v>
      </c>
      <c r="J29" s="8"/>
      <c r="K29" s="11"/>
      <c r="L29" s="7" t="s">
        <v>59</v>
      </c>
      <c r="M29" s="8"/>
      <c r="N29" s="5">
        <f>ROWS($2:29)</f>
        <v>28</v>
      </c>
      <c r="O29" s="5">
        <f>COUNTIF($G$2:$G29,O$1)</f>
        <v>14</v>
      </c>
      <c r="P29" s="5">
        <f>COUNTIF($G$2:$G29,P$1)</f>
        <v>3</v>
      </c>
      <c r="Q29" s="5">
        <f>COUNTIF($G$2:$G29,Q$1)</f>
        <v>11</v>
      </c>
      <c r="R29" s="5">
        <f>SUM(H$2:H29)</f>
        <v>63</v>
      </c>
      <c r="S29" s="5">
        <f>SUM(I$2:I29)</f>
        <v>56</v>
      </c>
      <c r="T29" s="5">
        <f t="shared" si="11"/>
        <v>31</v>
      </c>
      <c r="U29" s="8"/>
      <c r="V29" s="5"/>
      <c r="W29" s="5"/>
      <c r="X29" s="5"/>
      <c r="Y29" s="5"/>
      <c r="Z29" s="5"/>
      <c r="AA29" s="5"/>
      <c r="AB29" s="5"/>
      <c r="AC29" s="5"/>
      <c r="AD29" s="9"/>
      <c r="AE29" s="9"/>
      <c r="AF29" s="3"/>
      <c r="AG29" s="3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4"/>
      <c r="AZ29" s="4"/>
      <c r="BA29" s="4"/>
      <c r="BB29" s="4"/>
      <c r="BC29" s="4"/>
      <c r="BD29" s="4"/>
      <c r="BE29" s="4"/>
      <c r="BF29" s="4"/>
      <c r="BG29" s="4">
        <f t="shared" si="13"/>
        <v>1</v>
      </c>
      <c r="BH29" s="4">
        <f t="shared" si="14"/>
        <v>2</v>
      </c>
      <c r="BI29" s="4">
        <f t="shared" si="15"/>
        <v>0</v>
      </c>
      <c r="BJ29" s="4">
        <f t="shared" si="16"/>
        <v>0</v>
      </c>
      <c r="BK29" s="4">
        <f t="shared" si="17"/>
        <v>0</v>
      </c>
      <c r="BL29" s="4">
        <f t="shared" si="18"/>
        <v>0</v>
      </c>
      <c r="BM29" s="4">
        <f t="shared" si="19"/>
        <v>1</v>
      </c>
      <c r="BN29" s="4">
        <f t="shared" si="20"/>
        <v>2</v>
      </c>
      <c r="BO29" s="4">
        <f t="shared" si="21"/>
        <v>0</v>
      </c>
      <c r="BP29" s="4">
        <f t="shared" si="22"/>
        <v>0</v>
      </c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</row>
    <row r="30" spans="1:130" s="7" customFormat="1" x14ac:dyDescent="0.15">
      <c r="A30" s="52">
        <v>6</v>
      </c>
      <c r="B30" s="5">
        <f t="shared" si="12"/>
        <v>29</v>
      </c>
      <c r="C30" s="5" t="str">
        <f t="shared" si="10"/>
        <v>629</v>
      </c>
      <c r="D30" s="10">
        <v>10287</v>
      </c>
      <c r="E30" s="8" t="s">
        <v>1</v>
      </c>
      <c r="F30" s="7" t="s">
        <v>172</v>
      </c>
      <c r="G30" s="12" t="s">
        <v>18</v>
      </c>
      <c r="H30" s="8">
        <v>4</v>
      </c>
      <c r="I30" s="8">
        <v>2</v>
      </c>
      <c r="J30" s="8"/>
      <c r="K30" s="11"/>
      <c r="L30" s="7" t="s">
        <v>296</v>
      </c>
      <c r="M30" s="8"/>
      <c r="N30" s="5">
        <f>ROWS($2:30)</f>
        <v>29</v>
      </c>
      <c r="O30" s="5">
        <f>COUNTIF($G$2:$G30,O$1)</f>
        <v>15</v>
      </c>
      <c r="P30" s="5">
        <f>COUNTIF($G$2:$G30,P$1)</f>
        <v>3</v>
      </c>
      <c r="Q30" s="5">
        <f>COUNTIF($G$2:$G30,Q$1)</f>
        <v>11</v>
      </c>
      <c r="R30" s="5">
        <f>SUM(H$2:H30)</f>
        <v>67</v>
      </c>
      <c r="S30" s="5">
        <f>SUM(I$2:I30)</f>
        <v>58</v>
      </c>
      <c r="T30" s="5">
        <f t="shared" si="11"/>
        <v>33</v>
      </c>
      <c r="U30" s="8"/>
      <c r="V30" s="5"/>
      <c r="W30" s="5"/>
      <c r="X30" s="5"/>
      <c r="Y30" s="5"/>
      <c r="Z30" s="5"/>
      <c r="AA30" s="5"/>
      <c r="AB30" s="5"/>
      <c r="AC30" s="5"/>
      <c r="AD30" s="9"/>
      <c r="AE30" s="9"/>
      <c r="AF30" s="3"/>
      <c r="AG30" s="3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14"/>
      <c r="AZ30" s="4"/>
      <c r="BA30" s="4"/>
      <c r="BB30" s="4"/>
      <c r="BC30" s="4"/>
      <c r="BD30" s="4"/>
      <c r="BE30" s="4"/>
      <c r="BF30" s="4"/>
      <c r="BG30" s="4">
        <f t="shared" si="13"/>
        <v>1</v>
      </c>
      <c r="BH30" s="4">
        <f t="shared" si="14"/>
        <v>3</v>
      </c>
      <c r="BI30" s="4">
        <f t="shared" si="15"/>
        <v>0</v>
      </c>
      <c r="BJ30" s="4">
        <f t="shared" si="16"/>
        <v>0</v>
      </c>
      <c r="BK30" s="4">
        <f t="shared" si="17"/>
        <v>0</v>
      </c>
      <c r="BL30" s="4">
        <f t="shared" si="18"/>
        <v>0</v>
      </c>
      <c r="BM30" s="4">
        <f t="shared" si="19"/>
        <v>1</v>
      </c>
      <c r="BN30" s="4">
        <f t="shared" si="20"/>
        <v>3</v>
      </c>
      <c r="BO30" s="4">
        <f t="shared" si="21"/>
        <v>0</v>
      </c>
      <c r="BP30" s="4">
        <f t="shared" si="22"/>
        <v>0</v>
      </c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</row>
    <row r="31" spans="1:130" s="7" customFormat="1" x14ac:dyDescent="0.15">
      <c r="A31" s="52">
        <v>6</v>
      </c>
      <c r="B31" s="5">
        <f t="shared" si="12"/>
        <v>30</v>
      </c>
      <c r="C31" s="5" t="str">
        <f t="shared" si="10"/>
        <v>630</v>
      </c>
      <c r="D31" s="10">
        <v>10290</v>
      </c>
      <c r="E31" s="8" t="s">
        <v>22</v>
      </c>
      <c r="F31" s="5" t="s">
        <v>3</v>
      </c>
      <c r="G31" s="12" t="s">
        <v>18</v>
      </c>
      <c r="H31" s="8">
        <v>1</v>
      </c>
      <c r="I31" s="8">
        <v>0</v>
      </c>
      <c r="J31" s="8"/>
      <c r="K31" s="11"/>
      <c r="L31" s="7" t="s">
        <v>209</v>
      </c>
      <c r="M31" s="8"/>
      <c r="N31" s="5">
        <f>ROWS($2:31)</f>
        <v>30</v>
      </c>
      <c r="O31" s="5">
        <f>COUNTIF($G$2:$G31,O$1)</f>
        <v>16</v>
      </c>
      <c r="P31" s="5">
        <f>COUNTIF($G$2:$G31,P$1)</f>
        <v>3</v>
      </c>
      <c r="Q31" s="5">
        <f>COUNTIF($G$2:$G31,Q$1)</f>
        <v>11</v>
      </c>
      <c r="R31" s="5">
        <f>SUM(H$2:H31)</f>
        <v>68</v>
      </c>
      <c r="S31" s="5">
        <f>SUM(I$2:I31)</f>
        <v>58</v>
      </c>
      <c r="T31" s="5">
        <f t="shared" si="11"/>
        <v>35</v>
      </c>
      <c r="U31" s="8"/>
      <c r="V31" s="5"/>
      <c r="W31" s="5"/>
      <c r="X31" s="5"/>
      <c r="Y31" s="5"/>
      <c r="Z31" s="5"/>
      <c r="AA31" s="5"/>
      <c r="AB31" s="5"/>
      <c r="AC31" s="5"/>
      <c r="AD31" s="9"/>
      <c r="AE31" s="9"/>
      <c r="AF31" s="3"/>
      <c r="AG31" s="3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1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</row>
    <row r="32" spans="1:130" s="7" customFormat="1" x14ac:dyDescent="0.15">
      <c r="A32" s="52">
        <v>6</v>
      </c>
      <c r="B32" s="5">
        <f t="shared" si="12"/>
        <v>31</v>
      </c>
      <c r="C32" s="5" t="str">
        <f t="shared" si="10"/>
        <v>631</v>
      </c>
      <c r="D32" s="10">
        <v>10295</v>
      </c>
      <c r="E32" s="8" t="s">
        <v>22</v>
      </c>
      <c r="F32" s="7" t="s">
        <v>145</v>
      </c>
      <c r="G32" s="12" t="s">
        <v>18</v>
      </c>
      <c r="H32" s="8">
        <v>7</v>
      </c>
      <c r="I32" s="8">
        <v>1</v>
      </c>
      <c r="J32" s="8"/>
      <c r="K32" s="11"/>
      <c r="L32" s="7" t="s">
        <v>297</v>
      </c>
      <c r="M32" s="8"/>
      <c r="N32" s="5">
        <f>ROWS($2:32)</f>
        <v>31</v>
      </c>
      <c r="O32" s="5">
        <f>COUNTIF($G$2:$G32,O$1)</f>
        <v>17</v>
      </c>
      <c r="P32" s="5">
        <f>COUNTIF($G$2:$G32,P$1)</f>
        <v>3</v>
      </c>
      <c r="Q32" s="5">
        <f>COUNTIF($G$2:$G32,Q$1)</f>
        <v>11</v>
      </c>
      <c r="R32" s="5">
        <f>SUM(H$2:H32)</f>
        <v>75</v>
      </c>
      <c r="S32" s="5">
        <f>SUM(I$2:I32)</f>
        <v>59</v>
      </c>
      <c r="T32" s="5">
        <f t="shared" si="11"/>
        <v>37</v>
      </c>
      <c r="U32" s="8"/>
      <c r="V32" s="5"/>
      <c r="W32" s="5"/>
      <c r="X32" s="5"/>
      <c r="Y32" s="5"/>
      <c r="Z32" s="5"/>
      <c r="AA32" s="5"/>
      <c r="AB32" s="5"/>
      <c r="AC32" s="5"/>
      <c r="AD32" s="9"/>
      <c r="AE32" s="9"/>
      <c r="AF32" s="3"/>
      <c r="AG32" s="3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1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</row>
    <row r="33" spans="1:130" s="7" customFormat="1" x14ac:dyDescent="0.15">
      <c r="A33" s="52">
        <v>6</v>
      </c>
      <c r="B33" s="5">
        <f t="shared" si="12"/>
        <v>32</v>
      </c>
      <c r="C33" s="5" t="str">
        <f t="shared" si="10"/>
        <v>632</v>
      </c>
      <c r="D33" s="10">
        <v>10297</v>
      </c>
      <c r="E33" s="8" t="s">
        <v>22</v>
      </c>
      <c r="F33" s="7" t="s">
        <v>120</v>
      </c>
      <c r="G33" s="12" t="s">
        <v>19</v>
      </c>
      <c r="H33" s="8">
        <v>0</v>
      </c>
      <c r="I33" s="8">
        <v>0</v>
      </c>
      <c r="J33" s="8"/>
      <c r="K33" s="11"/>
      <c r="M33" s="8"/>
      <c r="N33" s="5">
        <f>ROWS($2:33)</f>
        <v>32</v>
      </c>
      <c r="O33" s="5">
        <f>COUNTIF($G$2:$G33,O$1)</f>
        <v>17</v>
      </c>
      <c r="P33" s="5">
        <f>COUNTIF($G$2:$G33,P$1)</f>
        <v>4</v>
      </c>
      <c r="Q33" s="5">
        <f>COUNTIF($G$2:$G33,Q$1)</f>
        <v>11</v>
      </c>
      <c r="R33" s="5">
        <f>SUM(H$2:H33)</f>
        <v>75</v>
      </c>
      <c r="S33" s="5">
        <f>SUM(I$2:I33)</f>
        <v>59</v>
      </c>
      <c r="T33" s="5">
        <f t="shared" si="11"/>
        <v>38</v>
      </c>
      <c r="U33" s="8"/>
      <c r="V33" s="5"/>
      <c r="W33" s="5"/>
      <c r="X33" s="5"/>
      <c r="Y33" s="5"/>
      <c r="Z33" s="5"/>
      <c r="AA33" s="5"/>
      <c r="AB33" s="5"/>
      <c r="AC33" s="5"/>
      <c r="AD33" s="9"/>
      <c r="AE33" s="9"/>
      <c r="AF33" s="3"/>
      <c r="AG33" s="3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1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</row>
    <row r="34" spans="1:130" s="7" customFormat="1" x14ac:dyDescent="0.15">
      <c r="A34" s="52">
        <v>6</v>
      </c>
      <c r="B34" s="5">
        <f t="shared" si="12"/>
        <v>33</v>
      </c>
      <c r="C34" s="5" t="str">
        <f t="shared" si="10"/>
        <v>633</v>
      </c>
      <c r="D34" s="10">
        <v>10304</v>
      </c>
      <c r="E34" s="8" t="s">
        <v>1</v>
      </c>
      <c r="F34" s="5" t="s">
        <v>160</v>
      </c>
      <c r="G34" s="12" t="s">
        <v>18</v>
      </c>
      <c r="H34" s="8">
        <v>3</v>
      </c>
      <c r="I34" s="8">
        <v>0</v>
      </c>
      <c r="J34" s="8"/>
      <c r="K34" s="11"/>
      <c r="L34" s="7" t="s">
        <v>298</v>
      </c>
      <c r="M34" s="8"/>
      <c r="N34" s="5">
        <f>ROWS($2:34)</f>
        <v>33</v>
      </c>
      <c r="O34" s="5">
        <f>COUNTIF($G$2:$G34,O$1)</f>
        <v>18</v>
      </c>
      <c r="P34" s="5">
        <f>COUNTIF($G$2:$G34,P$1)</f>
        <v>4</v>
      </c>
      <c r="Q34" s="5">
        <f>COUNTIF($G$2:$G34,Q$1)</f>
        <v>11</v>
      </c>
      <c r="R34" s="5">
        <f>SUM(H$2:H34)</f>
        <v>78</v>
      </c>
      <c r="S34" s="5">
        <f>SUM(I$2:I34)</f>
        <v>59</v>
      </c>
      <c r="T34" s="5">
        <f t="shared" si="11"/>
        <v>40</v>
      </c>
      <c r="U34" s="8"/>
      <c r="V34" s="5"/>
      <c r="W34" s="5"/>
      <c r="X34" s="5"/>
      <c r="Y34" s="5"/>
      <c r="Z34" s="5"/>
      <c r="AA34" s="5"/>
      <c r="AB34" s="5"/>
      <c r="AC34" s="5"/>
      <c r="AD34" s="9"/>
      <c r="AE34" s="9"/>
      <c r="AF34" s="3"/>
      <c r="AG34" s="3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1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</row>
    <row r="35" spans="1:130" s="7" customFormat="1" x14ac:dyDescent="0.15">
      <c r="A35" s="52">
        <v>6</v>
      </c>
      <c r="B35" s="5">
        <f t="shared" si="12"/>
        <v>34</v>
      </c>
      <c r="C35" s="5" t="str">
        <f t="shared" si="10"/>
        <v>634</v>
      </c>
      <c r="D35" s="10">
        <v>10310</v>
      </c>
      <c r="E35" s="8" t="s">
        <v>22</v>
      </c>
      <c r="F35" s="7" t="s">
        <v>175</v>
      </c>
      <c r="G35" s="12" t="s">
        <v>18</v>
      </c>
      <c r="H35" s="8">
        <v>4</v>
      </c>
      <c r="I35" s="8">
        <v>0</v>
      </c>
      <c r="J35" s="8"/>
      <c r="K35" s="11"/>
      <c r="L35" s="7" t="s">
        <v>299</v>
      </c>
      <c r="M35" s="8"/>
      <c r="N35" s="5">
        <f>ROWS($2:35)</f>
        <v>34</v>
      </c>
      <c r="O35" s="5">
        <f>COUNTIF($G$2:$G35,O$1)</f>
        <v>19</v>
      </c>
      <c r="P35" s="5">
        <f>COUNTIF($G$2:$G35,P$1)</f>
        <v>4</v>
      </c>
      <c r="Q35" s="5">
        <f>COUNTIF($G$2:$G35,Q$1)</f>
        <v>11</v>
      </c>
      <c r="R35" s="5">
        <f>SUM(H$2:H35)</f>
        <v>82</v>
      </c>
      <c r="S35" s="5">
        <f>SUM(I$2:I35)</f>
        <v>59</v>
      </c>
      <c r="T35" s="5">
        <f t="shared" si="11"/>
        <v>42</v>
      </c>
      <c r="U35" s="8"/>
      <c r="V35" s="5"/>
      <c r="W35" s="5"/>
      <c r="X35" s="5"/>
      <c r="Y35" s="5"/>
      <c r="Z35" s="5"/>
      <c r="AA35" s="5"/>
      <c r="AB35" s="5"/>
      <c r="AC35" s="5"/>
      <c r="AD35" s="9"/>
      <c r="AE35" s="9"/>
      <c r="AF35" s="3"/>
      <c r="AG35" s="3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1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</row>
    <row r="36" spans="1:130" s="7" customFormat="1" x14ac:dyDescent="0.15">
      <c r="A36" s="52">
        <v>6</v>
      </c>
      <c r="B36" s="5">
        <f t="shared" si="12"/>
        <v>35</v>
      </c>
      <c r="C36" s="5" t="str">
        <f t="shared" si="10"/>
        <v>635</v>
      </c>
      <c r="D36" s="10">
        <v>10311</v>
      </c>
      <c r="E36" s="8" t="s">
        <v>22</v>
      </c>
      <c r="F36" s="7" t="s">
        <v>170</v>
      </c>
      <c r="G36" s="12" t="s">
        <v>19</v>
      </c>
      <c r="H36" s="8">
        <v>1</v>
      </c>
      <c r="I36" s="8">
        <v>1</v>
      </c>
      <c r="J36" s="8"/>
      <c r="K36" s="11"/>
      <c r="L36" s="7" t="s">
        <v>59</v>
      </c>
      <c r="M36" s="8"/>
      <c r="N36" s="5">
        <f>ROWS($2:36)</f>
        <v>35</v>
      </c>
      <c r="O36" s="5">
        <f>COUNTIF($G$2:$G36,O$1)</f>
        <v>19</v>
      </c>
      <c r="P36" s="5">
        <f>COUNTIF($G$2:$G36,P$1)</f>
        <v>5</v>
      </c>
      <c r="Q36" s="5">
        <f>COUNTIF($G$2:$G36,Q$1)</f>
        <v>11</v>
      </c>
      <c r="R36" s="5">
        <f>SUM(H$2:H36)</f>
        <v>83</v>
      </c>
      <c r="S36" s="5">
        <f>SUM(I$2:I36)</f>
        <v>60</v>
      </c>
      <c r="T36" s="5">
        <f t="shared" si="11"/>
        <v>43</v>
      </c>
      <c r="U36" s="8"/>
      <c r="V36" s="5"/>
      <c r="W36" s="5"/>
      <c r="X36" s="5"/>
      <c r="Y36" s="5"/>
      <c r="Z36" s="5"/>
      <c r="AA36" s="5"/>
      <c r="AB36" s="5"/>
      <c r="AC36" s="5"/>
      <c r="AD36" s="9"/>
      <c r="AE36" s="9"/>
      <c r="AF36" s="3"/>
      <c r="AG36" s="3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1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</row>
    <row r="37" spans="1:130" s="7" customFormat="1" x14ac:dyDescent="0.15">
      <c r="A37" s="52">
        <v>6</v>
      </c>
      <c r="B37" s="5">
        <f t="shared" si="12"/>
        <v>36</v>
      </c>
      <c r="C37" s="5" t="str">
        <f t="shared" si="10"/>
        <v>636</v>
      </c>
      <c r="D37" s="10">
        <v>10318</v>
      </c>
      <c r="E37" s="8" t="s">
        <v>1</v>
      </c>
      <c r="F37" s="5" t="s">
        <v>143</v>
      </c>
      <c r="G37" s="12" t="s">
        <v>18</v>
      </c>
      <c r="H37" s="8">
        <v>2</v>
      </c>
      <c r="I37" s="8">
        <v>1</v>
      </c>
      <c r="J37" s="8"/>
      <c r="K37" s="11"/>
      <c r="L37" s="7" t="s">
        <v>300</v>
      </c>
      <c r="M37" s="8"/>
      <c r="N37" s="5">
        <f>ROWS($2:37)</f>
        <v>36</v>
      </c>
      <c r="O37" s="5">
        <f>COUNTIF($G$2:$G37,O$1)</f>
        <v>20</v>
      </c>
      <c r="P37" s="5">
        <f>COUNTIF($G$2:$G37,P$1)</f>
        <v>5</v>
      </c>
      <c r="Q37" s="5">
        <f>COUNTIF($G$2:$G37,Q$1)</f>
        <v>11</v>
      </c>
      <c r="R37" s="5">
        <f>SUM(H$2:H37)</f>
        <v>85</v>
      </c>
      <c r="S37" s="5">
        <f>SUM(I$2:I37)</f>
        <v>61</v>
      </c>
      <c r="T37" s="5">
        <f t="shared" si="11"/>
        <v>45</v>
      </c>
      <c r="U37" s="8"/>
      <c r="V37" s="5"/>
      <c r="W37" s="5"/>
      <c r="X37" s="5"/>
      <c r="Y37" s="5"/>
      <c r="Z37" s="5"/>
      <c r="AA37" s="5"/>
      <c r="AB37" s="5"/>
      <c r="AC37" s="5"/>
      <c r="AD37" s="9"/>
      <c r="AE37" s="9"/>
      <c r="AF37" s="3"/>
      <c r="AG37" s="3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1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</row>
    <row r="38" spans="1:130" s="7" customFormat="1" x14ac:dyDescent="0.15">
      <c r="A38" s="52">
        <v>6</v>
      </c>
      <c r="B38" s="5">
        <f t="shared" si="12"/>
        <v>37</v>
      </c>
      <c r="C38" s="5" t="str">
        <f t="shared" si="10"/>
        <v>637</v>
      </c>
      <c r="D38" s="10">
        <v>10324</v>
      </c>
      <c r="E38" s="8" t="s">
        <v>22</v>
      </c>
      <c r="F38" s="7" t="s">
        <v>128</v>
      </c>
      <c r="G38" s="12" t="s">
        <v>20</v>
      </c>
      <c r="H38" s="8">
        <v>2</v>
      </c>
      <c r="I38" s="8">
        <v>3</v>
      </c>
      <c r="J38" s="8"/>
      <c r="K38" s="11"/>
      <c r="L38" s="7" t="s">
        <v>301</v>
      </c>
      <c r="M38" s="8"/>
      <c r="N38" s="5">
        <f>ROWS($2:38)</f>
        <v>37</v>
      </c>
      <c r="O38" s="5">
        <f>COUNTIF($G$2:$G38,O$1)</f>
        <v>20</v>
      </c>
      <c r="P38" s="5">
        <f>COUNTIF($G$2:$G38,P$1)</f>
        <v>5</v>
      </c>
      <c r="Q38" s="5">
        <f>COUNTIF($G$2:$G38,Q$1)</f>
        <v>12</v>
      </c>
      <c r="R38" s="5">
        <f>SUM(H$2:H38)</f>
        <v>87</v>
      </c>
      <c r="S38" s="5">
        <f>SUM(I$2:I38)</f>
        <v>64</v>
      </c>
      <c r="T38" s="5">
        <f t="shared" si="11"/>
        <v>45</v>
      </c>
      <c r="U38" s="8"/>
      <c r="V38" s="5"/>
      <c r="W38" s="5"/>
      <c r="X38" s="5"/>
      <c r="Y38" s="5"/>
      <c r="Z38" s="5"/>
      <c r="AA38" s="5"/>
      <c r="AB38" s="5"/>
      <c r="AC38" s="5"/>
      <c r="AD38" s="9"/>
      <c r="AE38" s="9"/>
      <c r="AF38" s="3"/>
      <c r="AG38" s="3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1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</row>
    <row r="39" spans="1:130" s="7" customFormat="1" x14ac:dyDescent="0.15">
      <c r="A39" s="52">
        <v>6</v>
      </c>
      <c r="B39" s="5">
        <f t="shared" si="12"/>
        <v>38</v>
      </c>
      <c r="C39" s="5" t="str">
        <f t="shared" si="10"/>
        <v>638</v>
      </c>
      <c r="D39" s="10">
        <v>10325</v>
      </c>
      <c r="E39" s="8" t="s">
        <v>1</v>
      </c>
      <c r="F39" s="7" t="s">
        <v>162</v>
      </c>
      <c r="G39" s="12" t="s">
        <v>18</v>
      </c>
      <c r="H39" s="8">
        <v>1</v>
      </c>
      <c r="I39" s="8">
        <v>0</v>
      </c>
      <c r="J39" s="8"/>
      <c r="K39" s="11"/>
      <c r="L39" s="7" t="s">
        <v>59</v>
      </c>
      <c r="M39" s="8"/>
      <c r="N39" s="5">
        <f>ROWS($2:39)</f>
        <v>38</v>
      </c>
      <c r="O39" s="5">
        <f>COUNTIF($G$2:$G39,O$1)</f>
        <v>21</v>
      </c>
      <c r="P39" s="5">
        <f>COUNTIF($G$2:$G39,P$1)</f>
        <v>5</v>
      </c>
      <c r="Q39" s="5">
        <f>COUNTIF($G$2:$G39,Q$1)</f>
        <v>12</v>
      </c>
      <c r="R39" s="5">
        <f>SUM(H$2:H39)</f>
        <v>88</v>
      </c>
      <c r="S39" s="5">
        <f>SUM(I$2:I39)</f>
        <v>64</v>
      </c>
      <c r="T39" s="5">
        <f t="shared" si="11"/>
        <v>47</v>
      </c>
      <c r="U39" s="8"/>
      <c r="V39" s="5"/>
      <c r="W39" s="5"/>
      <c r="X39" s="5"/>
      <c r="Y39" s="5"/>
      <c r="Z39" s="5"/>
      <c r="AA39" s="5"/>
      <c r="AB39" s="5"/>
      <c r="AC39" s="5"/>
      <c r="AD39" s="9"/>
      <c r="AE39" s="9"/>
      <c r="AF39" s="3"/>
      <c r="AG39" s="3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1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</row>
    <row r="40" spans="1:130" s="7" customFormat="1" x14ac:dyDescent="0.15">
      <c r="A40" s="52">
        <v>6</v>
      </c>
      <c r="B40" s="5">
        <f t="shared" si="12"/>
        <v>39</v>
      </c>
      <c r="C40" s="5" t="str">
        <f t="shared" ref="C40:C45" si="23">A40&amp;IF(B40&gt;9,B40,"0"&amp;B40)</f>
        <v>639</v>
      </c>
      <c r="D40" s="10">
        <v>10327</v>
      </c>
      <c r="E40" s="8" t="s">
        <v>22</v>
      </c>
      <c r="F40" s="7" t="s">
        <v>163</v>
      </c>
      <c r="G40" s="12" t="s">
        <v>20</v>
      </c>
      <c r="H40" s="8">
        <v>0</v>
      </c>
      <c r="I40" s="8">
        <v>2</v>
      </c>
      <c r="J40" s="8"/>
      <c r="K40" s="11"/>
      <c r="M40" s="8"/>
      <c r="N40" s="5">
        <f>ROWS($2:40)</f>
        <v>39</v>
      </c>
      <c r="O40" s="5">
        <f>COUNTIF($G$2:$G40,O$1)</f>
        <v>21</v>
      </c>
      <c r="P40" s="5">
        <f>COUNTIF($G$2:$G40,P$1)</f>
        <v>5</v>
      </c>
      <c r="Q40" s="5">
        <f>COUNTIF($G$2:$G40,Q$1)</f>
        <v>13</v>
      </c>
      <c r="R40" s="5">
        <f>SUM(H$2:H40)</f>
        <v>88</v>
      </c>
      <c r="S40" s="5">
        <f>SUM(I$2:I40)</f>
        <v>66</v>
      </c>
      <c r="T40" s="5">
        <f t="shared" ref="T40:T45" si="24">(O40*2)+P40</f>
        <v>47</v>
      </c>
      <c r="U40" s="8"/>
      <c r="V40" s="5"/>
      <c r="W40" s="5"/>
      <c r="X40" s="5"/>
      <c r="Y40" s="5"/>
      <c r="Z40" s="5"/>
      <c r="AA40" s="5"/>
      <c r="AB40" s="5"/>
      <c r="AC40" s="5"/>
      <c r="AD40" s="9"/>
      <c r="AE40" s="9"/>
      <c r="AF40" s="3"/>
      <c r="AG40" s="3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1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</row>
    <row r="41" spans="1:130" s="7" customFormat="1" x14ac:dyDescent="0.15">
      <c r="A41" s="52">
        <v>6</v>
      </c>
      <c r="B41" s="5">
        <f t="shared" si="12"/>
        <v>40</v>
      </c>
      <c r="C41" s="5" t="str">
        <f t="shared" si="23"/>
        <v>640</v>
      </c>
      <c r="D41" s="10">
        <v>10332</v>
      </c>
      <c r="E41" s="8" t="s">
        <v>22</v>
      </c>
      <c r="F41" s="7" t="s">
        <v>166</v>
      </c>
      <c r="G41" s="12" t="s">
        <v>19</v>
      </c>
      <c r="H41" s="8">
        <v>2</v>
      </c>
      <c r="I41" s="8">
        <v>2</v>
      </c>
      <c r="J41" s="8"/>
      <c r="K41" s="11"/>
      <c r="L41" s="7" t="s">
        <v>302</v>
      </c>
      <c r="M41" s="8"/>
      <c r="N41" s="5">
        <f>ROWS($2:41)</f>
        <v>40</v>
      </c>
      <c r="O41" s="5">
        <f>COUNTIF($G$2:$G41,O$1)</f>
        <v>21</v>
      </c>
      <c r="P41" s="5">
        <f>COUNTIF($G$2:$G41,P$1)</f>
        <v>6</v>
      </c>
      <c r="Q41" s="5">
        <f>COUNTIF($G$2:$G41,Q$1)</f>
        <v>13</v>
      </c>
      <c r="R41" s="5">
        <f>SUM(H$2:H41)</f>
        <v>90</v>
      </c>
      <c r="S41" s="5">
        <f>SUM(I$2:I41)</f>
        <v>68</v>
      </c>
      <c r="T41" s="5">
        <f t="shared" si="24"/>
        <v>48</v>
      </c>
      <c r="U41" s="8"/>
      <c r="V41" s="5"/>
      <c r="W41" s="5"/>
      <c r="X41" s="5"/>
      <c r="Y41" s="5"/>
      <c r="Z41" s="5"/>
      <c r="AA41" s="5"/>
      <c r="AB41" s="5"/>
      <c r="AC41" s="5"/>
      <c r="AD41" s="9"/>
      <c r="AE41" s="9"/>
      <c r="AF41" s="3"/>
      <c r="AG41" s="3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1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</row>
    <row r="42" spans="1:130" s="7" customFormat="1" x14ac:dyDescent="0.15">
      <c r="A42" s="52">
        <v>6</v>
      </c>
      <c r="B42" s="5">
        <f t="shared" si="12"/>
        <v>41</v>
      </c>
      <c r="C42" s="5" t="str">
        <f t="shared" si="23"/>
        <v>641</v>
      </c>
      <c r="D42" s="10">
        <v>10339</v>
      </c>
      <c r="E42" s="8" t="s">
        <v>1</v>
      </c>
      <c r="F42" s="7" t="s">
        <v>121</v>
      </c>
      <c r="G42" s="12" t="s">
        <v>20</v>
      </c>
      <c r="H42" s="8">
        <v>0</v>
      </c>
      <c r="I42" s="8">
        <v>1</v>
      </c>
      <c r="J42" s="8"/>
      <c r="K42" s="11"/>
      <c r="M42" s="8"/>
      <c r="N42" s="5">
        <f>ROWS($2:42)</f>
        <v>41</v>
      </c>
      <c r="O42" s="5">
        <f>COUNTIF($G$2:$G42,O$1)</f>
        <v>21</v>
      </c>
      <c r="P42" s="5">
        <f>COUNTIF($G$2:$G42,P$1)</f>
        <v>6</v>
      </c>
      <c r="Q42" s="5">
        <f>COUNTIF($G$2:$G42,Q$1)</f>
        <v>14</v>
      </c>
      <c r="R42" s="5">
        <f>SUM(H$2:H42)</f>
        <v>90</v>
      </c>
      <c r="S42" s="5">
        <f>SUM(I$2:I42)</f>
        <v>69</v>
      </c>
      <c r="T42" s="5">
        <f t="shared" si="24"/>
        <v>48</v>
      </c>
      <c r="U42" s="8"/>
      <c r="V42" s="5"/>
      <c r="W42" s="5"/>
      <c r="X42" s="5"/>
      <c r="Y42" s="5"/>
      <c r="Z42" s="5"/>
      <c r="AA42" s="5"/>
      <c r="AB42" s="5"/>
      <c r="AC42" s="5"/>
      <c r="AD42" s="9"/>
      <c r="AE42" s="9"/>
      <c r="AF42" s="3"/>
      <c r="AG42" s="3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1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</row>
    <row r="43" spans="1:130" s="7" customFormat="1" x14ac:dyDescent="0.15">
      <c r="A43" s="52">
        <v>6</v>
      </c>
      <c r="B43" s="5">
        <f t="shared" si="12"/>
        <v>42</v>
      </c>
      <c r="C43" s="5" t="str">
        <f t="shared" si="23"/>
        <v>642</v>
      </c>
      <c r="D43" s="10">
        <v>10343</v>
      </c>
      <c r="E43" s="8" t="s">
        <v>22</v>
      </c>
      <c r="F43" s="7" t="s">
        <v>177</v>
      </c>
      <c r="G43" s="12" t="s">
        <v>20</v>
      </c>
      <c r="H43" s="8">
        <v>3</v>
      </c>
      <c r="I43" s="8">
        <v>4</v>
      </c>
      <c r="J43" s="8"/>
      <c r="K43" s="11"/>
      <c r="L43" s="7" t="s">
        <v>303</v>
      </c>
      <c r="M43" s="8"/>
      <c r="N43" s="5">
        <f>ROWS($2:43)</f>
        <v>42</v>
      </c>
      <c r="O43" s="5">
        <f>COUNTIF($G$2:$G43,O$1)</f>
        <v>21</v>
      </c>
      <c r="P43" s="5">
        <f>COUNTIF($G$2:$G43,P$1)</f>
        <v>6</v>
      </c>
      <c r="Q43" s="5">
        <f>COUNTIF($G$2:$G43,Q$1)</f>
        <v>15</v>
      </c>
      <c r="R43" s="5">
        <f>SUM(H$2:H43)</f>
        <v>93</v>
      </c>
      <c r="S43" s="5">
        <f>SUM(I$2:I43)</f>
        <v>73</v>
      </c>
      <c r="T43" s="5">
        <f t="shared" si="24"/>
        <v>48</v>
      </c>
      <c r="U43" s="8"/>
      <c r="V43" s="5"/>
      <c r="W43" s="5"/>
      <c r="X43" s="5"/>
      <c r="Y43" s="5"/>
      <c r="Z43" s="5"/>
      <c r="AA43" s="5"/>
      <c r="AB43" s="5"/>
      <c r="AC43" s="5"/>
      <c r="AD43" s="9"/>
      <c r="AE43" s="9"/>
      <c r="AF43" s="3"/>
      <c r="AG43" s="3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14"/>
      <c r="AZ43" s="4"/>
      <c r="BA43" s="4"/>
      <c r="BB43" s="4"/>
      <c r="BC43" s="4"/>
      <c r="BD43" s="4"/>
      <c r="BE43" s="4"/>
      <c r="BF43" s="4"/>
      <c r="BG43" s="4">
        <f t="shared" si="0"/>
        <v>0</v>
      </c>
      <c r="BH43" s="4">
        <f t="shared" si="1"/>
        <v>0</v>
      </c>
      <c r="BI43" s="4">
        <f t="shared" si="2"/>
        <v>0</v>
      </c>
      <c r="BJ43" s="4">
        <f t="shared" si="3"/>
        <v>0</v>
      </c>
      <c r="BK43" s="4">
        <f t="shared" si="4"/>
        <v>1</v>
      </c>
      <c r="BL43" s="4">
        <f t="shared" si="5"/>
        <v>1</v>
      </c>
      <c r="BM43" s="4">
        <f t="shared" si="6"/>
        <v>0</v>
      </c>
      <c r="BN43" s="4">
        <f t="shared" si="7"/>
        <v>0</v>
      </c>
      <c r="BO43" s="4">
        <f t="shared" si="8"/>
        <v>1</v>
      </c>
      <c r="BP43" s="4">
        <f t="shared" si="9"/>
        <v>1</v>
      </c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</row>
    <row r="44" spans="1:130" s="7" customFormat="1" x14ac:dyDescent="0.15">
      <c r="A44" s="52">
        <v>6</v>
      </c>
      <c r="B44" s="5">
        <f t="shared" si="12"/>
        <v>43</v>
      </c>
      <c r="C44" s="5" t="str">
        <f t="shared" si="23"/>
        <v>643</v>
      </c>
      <c r="D44" s="10">
        <v>10346</v>
      </c>
      <c r="E44" s="8" t="s">
        <v>1</v>
      </c>
      <c r="F44" s="7" t="s">
        <v>111</v>
      </c>
      <c r="G44" s="12" t="s">
        <v>18</v>
      </c>
      <c r="H44" s="8">
        <v>3</v>
      </c>
      <c r="I44" s="8">
        <v>1</v>
      </c>
      <c r="J44" s="8"/>
      <c r="K44" s="11"/>
      <c r="L44" s="7" t="s">
        <v>304</v>
      </c>
      <c r="M44" s="8"/>
      <c r="N44" s="5">
        <f>ROWS($2:44)</f>
        <v>43</v>
      </c>
      <c r="O44" s="5">
        <f>COUNTIF($G$2:$G44,O$1)</f>
        <v>22</v>
      </c>
      <c r="P44" s="5">
        <f>COUNTIF($G$2:$G44,P$1)</f>
        <v>6</v>
      </c>
      <c r="Q44" s="5">
        <f>COUNTIF($G$2:$G44,Q$1)</f>
        <v>15</v>
      </c>
      <c r="R44" s="5">
        <f>SUM(H$2:H44)</f>
        <v>96</v>
      </c>
      <c r="S44" s="5">
        <f>SUM(I$2:I44)</f>
        <v>74</v>
      </c>
      <c r="T44" s="5">
        <f t="shared" si="24"/>
        <v>50</v>
      </c>
      <c r="U44" s="8"/>
      <c r="V44" s="5"/>
      <c r="W44" s="5"/>
      <c r="X44" s="5"/>
      <c r="Y44" s="5"/>
      <c r="Z44" s="5"/>
      <c r="AA44" s="5"/>
      <c r="AB44" s="5"/>
      <c r="AC44" s="5"/>
      <c r="AD44" s="9"/>
      <c r="AE44" s="9"/>
      <c r="AF44" s="3"/>
      <c r="AG44" s="3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14"/>
      <c r="AZ44" s="4"/>
      <c r="BA44" s="4"/>
      <c r="BB44" s="4"/>
      <c r="BC44" s="4"/>
      <c r="BD44" s="4"/>
      <c r="BE44" s="4"/>
      <c r="BF44" s="4"/>
      <c r="BG44" s="4">
        <f t="shared" si="0"/>
        <v>1</v>
      </c>
      <c r="BH44" s="4">
        <f t="shared" si="1"/>
        <v>1</v>
      </c>
      <c r="BI44" s="4">
        <f t="shared" si="2"/>
        <v>0</v>
      </c>
      <c r="BJ44" s="4">
        <f t="shared" si="3"/>
        <v>0</v>
      </c>
      <c r="BK44" s="4">
        <f t="shared" si="4"/>
        <v>0</v>
      </c>
      <c r="BL44" s="4">
        <f t="shared" si="5"/>
        <v>0</v>
      </c>
      <c r="BM44" s="4">
        <f t="shared" si="6"/>
        <v>1</v>
      </c>
      <c r="BN44" s="4">
        <f t="shared" si="7"/>
        <v>1</v>
      </c>
      <c r="BO44" s="4">
        <f t="shared" si="8"/>
        <v>0</v>
      </c>
      <c r="BP44" s="4">
        <f t="shared" si="9"/>
        <v>0</v>
      </c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</row>
    <row r="45" spans="1:130" s="7" customFormat="1" x14ac:dyDescent="0.15">
      <c r="A45" s="52">
        <v>6</v>
      </c>
      <c r="B45" s="5">
        <f t="shared" si="12"/>
        <v>44</v>
      </c>
      <c r="C45" s="5" t="str">
        <f t="shared" si="23"/>
        <v>644</v>
      </c>
      <c r="D45" s="10">
        <v>10353</v>
      </c>
      <c r="E45" s="8" t="s">
        <v>22</v>
      </c>
      <c r="F45" s="7" t="s">
        <v>147</v>
      </c>
      <c r="G45" s="12" t="s">
        <v>19</v>
      </c>
      <c r="H45" s="8">
        <v>1</v>
      </c>
      <c r="I45" s="8">
        <v>1</v>
      </c>
      <c r="J45" s="8"/>
      <c r="K45" s="11"/>
      <c r="L45" s="7" t="s">
        <v>305</v>
      </c>
      <c r="M45" s="8"/>
      <c r="N45" s="5">
        <f>ROWS($2:45)</f>
        <v>44</v>
      </c>
      <c r="O45" s="5">
        <f>COUNTIF($G$2:$G45,O$1)</f>
        <v>22</v>
      </c>
      <c r="P45" s="5">
        <f>COUNTIF($G$2:$G45,P$1)</f>
        <v>7</v>
      </c>
      <c r="Q45" s="5">
        <f>COUNTIF($G$2:$G45,Q$1)</f>
        <v>15</v>
      </c>
      <c r="R45" s="5">
        <f>SUM(H$2:H45)</f>
        <v>97</v>
      </c>
      <c r="S45" s="5">
        <f>SUM(I$2:I45)</f>
        <v>75</v>
      </c>
      <c r="T45" s="5">
        <f t="shared" si="24"/>
        <v>51</v>
      </c>
      <c r="U45" s="8"/>
      <c r="V45" s="5"/>
      <c r="W45" s="5"/>
      <c r="X45" s="5"/>
      <c r="Y45" s="5"/>
      <c r="Z45" s="5"/>
      <c r="AA45" s="5"/>
      <c r="AB45" s="5"/>
      <c r="AC45" s="5"/>
      <c r="AD45" s="9"/>
      <c r="AE45" s="9"/>
      <c r="AF45" s="3"/>
      <c r="AG45" s="3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1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</row>
    <row r="46" spans="1:130" s="7" customFormat="1" x14ac:dyDescent="0.15">
      <c r="A46" s="50"/>
      <c r="B46" s="5"/>
      <c r="C46" s="5"/>
      <c r="D46" s="10"/>
      <c r="E46" s="8"/>
      <c r="F46" s="5"/>
      <c r="G46" s="12"/>
      <c r="H46" s="8"/>
      <c r="I46" s="8"/>
      <c r="J46" s="8"/>
      <c r="K46" s="11"/>
      <c r="M46" s="8"/>
      <c r="N46" s="5"/>
      <c r="O46" s="5"/>
      <c r="P46" s="5"/>
      <c r="Q46" s="5"/>
      <c r="R46" s="5"/>
      <c r="S46" s="5"/>
      <c r="T46" s="5"/>
      <c r="U46" s="8"/>
      <c r="V46" s="5"/>
      <c r="W46" s="5"/>
      <c r="X46" s="5"/>
      <c r="Y46" s="5"/>
      <c r="Z46" s="5"/>
      <c r="AA46" s="5"/>
      <c r="AB46" s="5"/>
      <c r="AC46" s="5"/>
      <c r="AD46" s="9"/>
      <c r="AE46" s="9"/>
      <c r="AF46" s="3"/>
      <c r="AG46" s="3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14"/>
      <c r="AZ46" s="4"/>
      <c r="BA46" s="4"/>
      <c r="BB46" s="4"/>
      <c r="BC46" s="4"/>
      <c r="BD46" s="4"/>
      <c r="BE46" s="4"/>
      <c r="BF46" s="4"/>
      <c r="BG46" s="4">
        <f t="shared" si="0"/>
        <v>0</v>
      </c>
      <c r="BH46" s="4">
        <f>IF(G46="W",BH44+1,0)</f>
        <v>0</v>
      </c>
      <c r="BI46" s="4">
        <f t="shared" si="2"/>
        <v>0</v>
      </c>
      <c r="BJ46" s="4">
        <f>IF(G46="D",BJ44+1,0)</f>
        <v>0</v>
      </c>
      <c r="BK46" s="4">
        <f t="shared" si="4"/>
        <v>0</v>
      </c>
      <c r="BL46" s="4">
        <f>IF(G46="L",BL44+1,0)</f>
        <v>0</v>
      </c>
      <c r="BM46" s="4">
        <f t="shared" si="6"/>
        <v>0</v>
      </c>
      <c r="BN46" s="4">
        <f>IF(OR(G46="W",G46="D"),BN44+1,0)</f>
        <v>0</v>
      </c>
      <c r="BO46" s="4">
        <f t="shared" si="8"/>
        <v>0</v>
      </c>
      <c r="BP46" s="4">
        <f>IF(OR(G46="L",G46="D"),BP44+1,0)</f>
        <v>0</v>
      </c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</row>
    <row r="47" spans="1:130" s="7" customFormat="1" x14ac:dyDescent="0.15">
      <c r="A47" s="50"/>
      <c r="B47" s="5"/>
      <c r="C47" s="5"/>
      <c r="D47" s="10"/>
      <c r="E47" s="8"/>
      <c r="F47" s="5"/>
      <c r="G47" s="12"/>
      <c r="H47" s="8"/>
      <c r="I47" s="8"/>
      <c r="J47" s="8"/>
      <c r="K47" s="11"/>
      <c r="M47" s="8"/>
      <c r="N47" s="5"/>
      <c r="O47" s="5"/>
      <c r="P47" s="5"/>
      <c r="Q47" s="5"/>
      <c r="R47" s="5"/>
      <c r="S47" s="5"/>
      <c r="T47" s="5"/>
      <c r="U47" s="8"/>
      <c r="V47" s="5"/>
      <c r="W47" s="5"/>
      <c r="X47" s="5"/>
      <c r="Y47" s="5"/>
      <c r="Z47" s="5"/>
      <c r="AA47" s="5"/>
      <c r="AB47" s="5"/>
      <c r="AC47" s="5"/>
      <c r="AD47" s="9"/>
      <c r="AE47" s="9"/>
      <c r="AF47" s="3"/>
      <c r="AG47" s="3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1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</row>
    <row r="48" spans="1:130" s="7" customFormat="1" x14ac:dyDescent="0.15">
      <c r="A48" s="5"/>
      <c r="B48" s="5"/>
      <c r="C48" s="5"/>
      <c r="D48" s="10"/>
      <c r="E48" s="8"/>
      <c r="F48" s="5"/>
      <c r="G48" s="12"/>
      <c r="H48" s="8"/>
      <c r="I48" s="8"/>
      <c r="J48" s="8"/>
      <c r="K48" s="11"/>
      <c r="M48" s="8"/>
      <c r="N48" s="5"/>
      <c r="O48" s="5"/>
      <c r="P48" s="5"/>
      <c r="Q48" s="5"/>
      <c r="R48" s="5"/>
      <c r="S48" s="5"/>
      <c r="T48" s="5"/>
      <c r="U48" s="8"/>
      <c r="V48" s="5"/>
      <c r="W48" s="5"/>
      <c r="X48" s="5"/>
      <c r="Y48" s="5"/>
      <c r="Z48" s="5"/>
      <c r="AA48" s="5"/>
      <c r="AB48" s="5"/>
      <c r="AC48" s="5"/>
      <c r="AD48" s="9"/>
      <c r="AE48" s="9"/>
      <c r="AF48" s="3"/>
      <c r="AG48" s="3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1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</row>
    <row r="49" spans="1:130" s="4" customFormat="1" x14ac:dyDescent="0.15">
      <c r="A49" s="5"/>
      <c r="B49" s="5"/>
      <c r="C49" s="5"/>
      <c r="D49" s="10"/>
      <c r="E49" s="8"/>
      <c r="F49" s="5"/>
      <c r="G49" s="12"/>
      <c r="H49" s="8"/>
      <c r="I49" s="8"/>
      <c r="J49" s="8"/>
      <c r="K49" s="11"/>
      <c r="L49" s="7"/>
      <c r="M49" s="8"/>
      <c r="N49" s="5"/>
      <c r="O49" s="5"/>
      <c r="P49" s="5"/>
      <c r="Q49" s="5"/>
      <c r="R49" s="5"/>
      <c r="S49" s="5"/>
      <c r="T49" s="5"/>
      <c r="U49" s="8"/>
      <c r="V49" s="5"/>
      <c r="W49" s="5"/>
      <c r="X49" s="5"/>
      <c r="Y49" s="5"/>
      <c r="Z49" s="5"/>
      <c r="AA49" s="5"/>
      <c r="AB49" s="5"/>
      <c r="AC49" s="5"/>
      <c r="AD49" s="9"/>
      <c r="AE49" s="9"/>
      <c r="AF49" s="3"/>
      <c r="AG49" s="3"/>
      <c r="AY49" s="14"/>
      <c r="BQ49" s="7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</row>
    <row r="50" spans="1:130" s="4" customFormat="1" x14ac:dyDescent="0.15">
      <c r="A50" s="5"/>
      <c r="B50" s="5"/>
      <c r="C50" s="5"/>
      <c r="D50" s="6"/>
      <c r="E50" s="8"/>
      <c r="F50" s="5"/>
      <c r="G50" s="12"/>
      <c r="H50" s="8"/>
      <c r="I50" s="8"/>
      <c r="J50" s="8"/>
      <c r="K50" s="5"/>
      <c r="L50" s="7"/>
      <c r="M50" s="8"/>
      <c r="N50" s="5"/>
      <c r="O50" s="5"/>
      <c r="P50" s="5"/>
      <c r="Q50" s="5"/>
      <c r="R50" s="5"/>
      <c r="S50" s="5"/>
      <c r="T50" s="5"/>
      <c r="U50" s="8"/>
      <c r="V50" s="5"/>
      <c r="W50" s="5"/>
      <c r="X50" s="5"/>
      <c r="Y50" s="5"/>
      <c r="Z50" s="5"/>
      <c r="AA50" s="5"/>
      <c r="AB50" s="5"/>
      <c r="AC50" s="5"/>
      <c r="AD50" s="9"/>
      <c r="AE50" s="9"/>
      <c r="AF50" s="3"/>
      <c r="AG50" s="3"/>
      <c r="AY50" s="14"/>
      <c r="BG50" s="7"/>
      <c r="BI50" s="7"/>
      <c r="BJ50" s="7"/>
      <c r="BK50" s="7"/>
      <c r="BL50" s="7"/>
      <c r="BM50" s="7"/>
      <c r="BN50" s="7"/>
      <c r="BO50" s="7"/>
      <c r="BP50" s="7"/>
      <c r="BQ50" s="7"/>
      <c r="BU50" s="7"/>
      <c r="BX50" s="7"/>
      <c r="CA50" s="7"/>
      <c r="CD50" s="7"/>
      <c r="CG50" s="7"/>
      <c r="CJ50" s="7"/>
      <c r="CL50" s="7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</row>
    <row r="51" spans="1:130" s="4" customFormat="1" x14ac:dyDescent="0.15">
      <c r="A51" s="5"/>
      <c r="B51" s="5"/>
      <c r="C51" s="5"/>
      <c r="D51" s="6"/>
      <c r="E51" s="8"/>
      <c r="F51" s="5"/>
      <c r="G51" s="12"/>
      <c r="H51" s="8"/>
      <c r="I51" s="8"/>
      <c r="J51" s="8"/>
      <c r="K51" s="5"/>
      <c r="L51" s="7"/>
      <c r="M51" s="8"/>
      <c r="N51" s="5"/>
      <c r="O51" s="5"/>
      <c r="P51" s="5"/>
      <c r="Q51" s="5"/>
      <c r="R51" s="5"/>
      <c r="S51" s="5"/>
      <c r="T51" s="5"/>
      <c r="U51" s="8"/>
      <c r="V51" s="5"/>
      <c r="W51" s="5"/>
      <c r="X51" s="5"/>
      <c r="Y51" s="5"/>
      <c r="Z51" s="5"/>
      <c r="AA51" s="5"/>
      <c r="AB51" s="5"/>
      <c r="AC51" s="5"/>
      <c r="AD51" s="9"/>
      <c r="AE51" s="9"/>
      <c r="AF51" s="3"/>
      <c r="AG51" s="3"/>
      <c r="AY51" s="14"/>
      <c r="BG51" s="7"/>
      <c r="BI51" s="7"/>
      <c r="BJ51" s="7"/>
      <c r="BK51" s="7"/>
      <c r="BL51" s="7"/>
      <c r="BM51" s="7"/>
      <c r="BN51" s="7"/>
      <c r="BO51" s="7"/>
      <c r="BP51" s="7"/>
      <c r="BQ51" s="7"/>
      <c r="BU51" s="7"/>
      <c r="BX51" s="7"/>
      <c r="CA51" s="7"/>
      <c r="CD51" s="7"/>
      <c r="CG51" s="7"/>
      <c r="CJ51" s="7"/>
      <c r="CL51" s="7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</row>
    <row r="52" spans="1:130" s="4" customFormat="1" x14ac:dyDescent="0.15">
      <c r="A52" s="5"/>
      <c r="B52" s="5"/>
      <c r="C52" s="5"/>
      <c r="D52" s="6"/>
      <c r="E52" s="8"/>
      <c r="F52" s="5"/>
      <c r="G52" s="8"/>
      <c r="H52" s="8"/>
      <c r="I52" s="8"/>
      <c r="J52" s="8"/>
      <c r="K52" s="5"/>
      <c r="L52" s="7"/>
      <c r="M52" s="8"/>
      <c r="N52" s="5"/>
      <c r="O52" s="5"/>
      <c r="P52" s="5"/>
      <c r="Q52" s="5"/>
      <c r="R52" s="5"/>
      <c r="S52" s="5"/>
      <c r="T52" s="5"/>
      <c r="U52" s="8"/>
      <c r="V52" s="5"/>
      <c r="W52" s="5"/>
      <c r="X52" s="5"/>
      <c r="Y52" s="5"/>
      <c r="Z52" s="5"/>
      <c r="AA52" s="5"/>
      <c r="AB52" s="5"/>
      <c r="AC52" s="5"/>
      <c r="AD52" s="9"/>
      <c r="AE52" s="9"/>
      <c r="AF52" s="3"/>
      <c r="AG52" s="3"/>
      <c r="AY52" s="14"/>
      <c r="BG52" s="7"/>
      <c r="BI52" s="7"/>
      <c r="BJ52" s="7"/>
      <c r="BK52" s="7"/>
      <c r="BL52" s="7"/>
      <c r="BM52" s="7"/>
      <c r="BN52" s="7"/>
      <c r="BO52" s="7"/>
      <c r="BP52" s="7"/>
      <c r="BQ52" s="7"/>
      <c r="BU52" s="7"/>
      <c r="BX52" s="7"/>
      <c r="CA52" s="7"/>
      <c r="CD52" s="7"/>
      <c r="CG52" s="7"/>
      <c r="CJ52" s="7"/>
      <c r="CL52" s="7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</row>
    <row r="53" spans="1:130" s="4" customFormat="1" x14ac:dyDescent="0.15">
      <c r="A53" s="5"/>
      <c r="B53" s="5"/>
      <c r="C53" s="5"/>
      <c r="D53" s="6"/>
      <c r="E53" s="8"/>
      <c r="F53" s="5"/>
      <c r="G53" s="8"/>
      <c r="H53" s="8"/>
      <c r="I53" s="8"/>
      <c r="J53" s="8"/>
      <c r="K53" s="5"/>
      <c r="L53" s="7"/>
      <c r="M53" s="8"/>
      <c r="N53" s="5"/>
      <c r="O53" s="5"/>
      <c r="P53" s="5"/>
      <c r="Q53" s="5"/>
      <c r="R53" s="5"/>
      <c r="S53" s="5"/>
      <c r="T53" s="5"/>
      <c r="U53" s="8"/>
      <c r="V53" s="5"/>
      <c r="W53" s="5"/>
      <c r="X53" s="5"/>
      <c r="Y53" s="5"/>
      <c r="Z53" s="5"/>
      <c r="AA53" s="5"/>
      <c r="AB53" s="5"/>
      <c r="AC53" s="5"/>
      <c r="AD53" s="9"/>
      <c r="AE53" s="9"/>
      <c r="AF53" s="3"/>
      <c r="AG53" s="3"/>
      <c r="AY53" s="14"/>
      <c r="BG53" s="7"/>
      <c r="BI53" s="7"/>
      <c r="BJ53" s="7"/>
      <c r="BK53" s="7"/>
      <c r="BL53" s="7"/>
      <c r="BM53" s="7"/>
      <c r="BN53" s="7"/>
      <c r="BO53" s="7"/>
      <c r="BP53" s="7"/>
      <c r="BQ53" s="7"/>
      <c r="BU53" s="7"/>
      <c r="BX53" s="7"/>
      <c r="CA53" s="7"/>
      <c r="CD53" s="7"/>
      <c r="CG53" s="7"/>
      <c r="CJ53" s="7"/>
      <c r="CL53" s="7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</row>
    <row r="54" spans="1:130" s="4" customFormat="1" x14ac:dyDescent="0.15">
      <c r="A54" s="5"/>
      <c r="B54" s="5"/>
      <c r="C54" s="5"/>
      <c r="D54" s="6"/>
      <c r="E54" s="8"/>
      <c r="F54" s="5"/>
      <c r="G54" s="8" t="s">
        <v>150</v>
      </c>
      <c r="H54" s="8"/>
      <c r="I54" s="8"/>
      <c r="J54" s="8"/>
      <c r="K54" s="5"/>
      <c r="L54" s="7"/>
      <c r="M54" s="8"/>
      <c r="N54" s="5"/>
      <c r="O54" s="5"/>
      <c r="P54" s="5"/>
      <c r="Q54" s="5"/>
      <c r="R54" s="5"/>
      <c r="S54" s="5"/>
      <c r="T54" s="5"/>
      <c r="U54" s="8"/>
      <c r="V54" s="5"/>
      <c r="W54" s="5"/>
      <c r="X54" s="5"/>
      <c r="Y54" s="5"/>
      <c r="Z54" s="5"/>
      <c r="AA54" s="5"/>
      <c r="AB54" s="5"/>
      <c r="AC54" s="5"/>
      <c r="AD54" s="9"/>
      <c r="AE54" s="9"/>
      <c r="AF54" s="3"/>
      <c r="AG54" s="3"/>
      <c r="AY54" s="14"/>
      <c r="BG54" s="7"/>
      <c r="BI54" s="7"/>
      <c r="BJ54" s="7"/>
      <c r="BK54" s="7"/>
      <c r="BL54" s="7"/>
      <c r="BM54" s="7"/>
      <c r="BN54" s="7"/>
      <c r="BO54" s="7"/>
      <c r="BP54" s="7"/>
      <c r="BQ54" s="7"/>
      <c r="BU54" s="7"/>
      <c r="BX54" s="7"/>
      <c r="CA54" s="7"/>
      <c r="CD54" s="7"/>
      <c r="CG54" s="7"/>
      <c r="CJ54" s="7"/>
      <c r="CL54" s="7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</row>
    <row r="55" spans="1:130" s="4" customFormat="1" x14ac:dyDescent="0.15">
      <c r="A55" s="5"/>
      <c r="B55" s="5"/>
      <c r="C55" s="5"/>
      <c r="D55" s="6"/>
      <c r="E55" s="8"/>
      <c r="F55" s="5" t="s">
        <v>18</v>
      </c>
      <c r="G55" s="8">
        <f>COUNTIF(G$2:G$50,F55)</f>
        <v>22</v>
      </c>
      <c r="H55" s="8"/>
      <c r="I55" s="8"/>
      <c r="J55" s="8"/>
      <c r="K55" s="5"/>
      <c r="L55" s="7"/>
      <c r="M55" s="8"/>
      <c r="N55" s="5"/>
      <c r="O55" s="5"/>
      <c r="P55" s="5"/>
      <c r="Q55" s="5"/>
      <c r="R55" s="5"/>
      <c r="S55" s="5"/>
      <c r="T55" s="5"/>
      <c r="U55" s="8"/>
      <c r="V55" s="5"/>
      <c r="W55" s="5"/>
      <c r="X55" s="5"/>
      <c r="Y55" s="5"/>
      <c r="Z55" s="5"/>
      <c r="AA55" s="5"/>
      <c r="AB55" s="5"/>
      <c r="AC55" s="5"/>
      <c r="AD55" s="9"/>
      <c r="AE55" s="9"/>
      <c r="AF55" s="3"/>
      <c r="AG55" s="3"/>
      <c r="AY55" s="14"/>
      <c r="BG55" s="7"/>
      <c r="BI55" s="7"/>
      <c r="BJ55" s="7"/>
      <c r="BK55" s="7"/>
      <c r="BL55" s="7"/>
      <c r="BM55" s="7"/>
      <c r="BN55" s="7"/>
      <c r="BO55" s="7"/>
      <c r="BP55" s="7"/>
      <c r="BQ55" s="7"/>
      <c r="BU55" s="7"/>
      <c r="BX55" s="7"/>
      <c r="CA55" s="7"/>
      <c r="CD55" s="7"/>
      <c r="CG55" s="7"/>
      <c r="CJ55" s="7"/>
      <c r="CL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</row>
    <row r="56" spans="1:130" s="4" customFormat="1" x14ac:dyDescent="0.15">
      <c r="A56" s="5"/>
      <c r="B56" s="5"/>
      <c r="C56" s="5"/>
      <c r="D56" s="6"/>
      <c r="E56" s="8"/>
      <c r="F56" s="5" t="s">
        <v>19</v>
      </c>
      <c r="G56" s="8">
        <f>COUNTIF(G$2:G$50,F56)</f>
        <v>7</v>
      </c>
      <c r="H56" s="8"/>
      <c r="I56" s="8"/>
      <c r="J56" s="8"/>
      <c r="K56" s="5"/>
      <c r="L56" s="7"/>
      <c r="M56" s="8"/>
      <c r="N56" s="5"/>
      <c r="O56" s="5"/>
      <c r="P56" s="5"/>
      <c r="Q56" s="5"/>
      <c r="R56" s="5"/>
      <c r="S56" s="5"/>
      <c r="T56" s="5"/>
      <c r="U56" s="8"/>
      <c r="V56" s="5"/>
      <c r="W56" s="5"/>
      <c r="X56" s="5"/>
      <c r="Y56" s="5"/>
      <c r="Z56" s="5"/>
      <c r="AA56" s="5"/>
      <c r="AB56" s="5"/>
      <c r="AC56" s="5"/>
      <c r="AD56" s="9"/>
      <c r="AE56" s="9"/>
      <c r="AF56" s="3"/>
      <c r="AG56" s="3"/>
      <c r="AY56" s="14"/>
      <c r="BG56" s="7"/>
      <c r="BI56" s="7"/>
      <c r="BJ56" s="7"/>
      <c r="BK56" s="7"/>
      <c r="BL56" s="7"/>
      <c r="BM56" s="7"/>
      <c r="BN56" s="7"/>
      <c r="BO56" s="7"/>
      <c r="BP56" s="7"/>
      <c r="BQ56" s="7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</row>
    <row r="57" spans="1:130" s="4" customFormat="1" x14ac:dyDescent="0.15">
      <c r="A57" s="5"/>
      <c r="B57" s="5"/>
      <c r="C57" s="5"/>
      <c r="D57" s="6"/>
      <c r="E57" s="8"/>
      <c r="F57" s="5" t="s">
        <v>20</v>
      </c>
      <c r="G57" s="8">
        <f>COUNTIF(G$2:G$50,F57)</f>
        <v>15</v>
      </c>
      <c r="H57" s="8"/>
      <c r="I57" s="8"/>
      <c r="J57" s="8"/>
      <c r="K57" s="5"/>
      <c r="L57" s="7"/>
      <c r="M57" s="8"/>
      <c r="N57" s="5"/>
      <c r="O57" s="5"/>
      <c r="P57" s="5"/>
      <c r="Q57" s="5"/>
      <c r="R57" s="5"/>
      <c r="S57" s="5"/>
      <c r="T57" s="5"/>
      <c r="U57" s="8"/>
      <c r="V57" s="5"/>
      <c r="W57" s="5"/>
      <c r="X57" s="5"/>
      <c r="Y57" s="5"/>
      <c r="Z57" s="5"/>
      <c r="AA57" s="5"/>
      <c r="AB57" s="5"/>
      <c r="AC57" s="5"/>
      <c r="AD57" s="9"/>
      <c r="AE57" s="9"/>
      <c r="AF57" s="3"/>
      <c r="AG57" s="3"/>
      <c r="AY57" s="14"/>
      <c r="BG57" s="7"/>
      <c r="BI57" s="7"/>
      <c r="BJ57" s="7"/>
      <c r="BK57" s="7"/>
      <c r="BL57" s="7"/>
      <c r="BM57" s="7"/>
      <c r="BN57" s="7"/>
      <c r="BO57" s="7"/>
      <c r="BP57" s="7"/>
      <c r="BQ57" s="7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</row>
    <row r="58" spans="1:130" s="4" customFormat="1" x14ac:dyDescent="0.15">
      <c r="A58" s="5"/>
      <c r="B58" s="5"/>
      <c r="C58" s="5"/>
      <c r="D58" s="6"/>
      <c r="E58" s="8"/>
      <c r="F58" s="5"/>
      <c r="G58" s="8"/>
      <c r="H58" s="8">
        <f>SUM(H2:H57)</f>
        <v>97</v>
      </c>
      <c r="I58" s="8">
        <f>SUM(I2:I57)</f>
        <v>75</v>
      </c>
      <c r="J58" s="8"/>
      <c r="K58" s="5"/>
      <c r="L58" s="7"/>
      <c r="M58" s="8"/>
      <c r="N58" s="5"/>
      <c r="O58" s="5"/>
      <c r="P58" s="5"/>
      <c r="Q58" s="5"/>
      <c r="R58" s="5"/>
      <c r="S58" s="5"/>
      <c r="T58" s="5"/>
      <c r="U58" s="8"/>
      <c r="V58" s="5"/>
      <c r="W58" s="5"/>
      <c r="X58" s="5"/>
      <c r="Y58" s="5"/>
      <c r="Z58" s="5"/>
      <c r="AA58" s="5"/>
      <c r="AB58" s="5"/>
      <c r="AC58" s="5"/>
      <c r="AD58" s="9"/>
      <c r="AE58" s="9"/>
      <c r="AF58" s="3"/>
      <c r="AG58" s="3"/>
      <c r="AY58" s="14"/>
      <c r="BG58" s="7"/>
      <c r="BI58" s="7"/>
      <c r="BJ58" s="7"/>
      <c r="BK58" s="7"/>
      <c r="BL58" s="7"/>
      <c r="BM58" s="7"/>
      <c r="BN58" s="7"/>
      <c r="BO58" s="7"/>
      <c r="BP58" s="7"/>
      <c r="BQ58" s="7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</row>
    <row r="60" spans="1:130" s="4" customFormat="1" x14ac:dyDescent="0.15">
      <c r="A60" s="5"/>
      <c r="B60" s="5"/>
      <c r="C60" s="5"/>
      <c r="D60" s="6"/>
      <c r="E60" s="8"/>
      <c r="F60" s="5"/>
      <c r="G60" s="12" t="s">
        <v>1</v>
      </c>
      <c r="H60" s="8" t="s">
        <v>1</v>
      </c>
      <c r="I60" s="8" t="s">
        <v>22</v>
      </c>
      <c r="J60" s="8"/>
      <c r="K60" s="5"/>
      <c r="L60" s="7"/>
      <c r="M60" s="8"/>
      <c r="N60" s="5"/>
      <c r="O60" s="5"/>
      <c r="P60" s="5"/>
      <c r="Q60" s="5"/>
      <c r="R60" s="5"/>
      <c r="S60" s="5"/>
      <c r="T60" s="5"/>
      <c r="U60" s="8"/>
      <c r="V60" s="5"/>
      <c r="W60" s="5"/>
      <c r="X60" s="5"/>
      <c r="Y60" s="5"/>
      <c r="Z60" s="5"/>
      <c r="AA60" s="5"/>
      <c r="AB60" s="5"/>
      <c r="AC60" s="5"/>
      <c r="AD60" s="9"/>
      <c r="AE60" s="9"/>
      <c r="AF60" s="3"/>
      <c r="AG60" s="3"/>
      <c r="AY60" s="14"/>
      <c r="BG60" s="7"/>
      <c r="BI60" s="7"/>
      <c r="BJ60" s="7"/>
      <c r="BK60" s="7"/>
      <c r="BL60" s="7"/>
      <c r="BM60" s="7"/>
      <c r="BN60" s="7"/>
      <c r="BO60" s="7"/>
      <c r="BP60" s="7"/>
      <c r="BQ60" s="7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</row>
    <row r="61" spans="1:130" s="4" customFormat="1" x14ac:dyDescent="0.15">
      <c r="A61" s="5"/>
      <c r="B61" s="5"/>
      <c r="C61" s="5"/>
      <c r="D61" s="6"/>
      <c r="E61" s="8"/>
      <c r="F61" s="5"/>
      <c r="G61" s="12" t="s">
        <v>18</v>
      </c>
      <c r="H61" s="8">
        <f t="shared" ref="H61:I63" si="25">COUNTIFS($G$2:$G$53,$G61,$E$2:$E$53,H$60)</f>
        <v>16</v>
      </c>
      <c r="I61" s="8">
        <f t="shared" si="25"/>
        <v>6</v>
      </c>
      <c r="J61" s="8"/>
      <c r="K61" s="5"/>
      <c r="L61" s="7"/>
      <c r="M61" s="8"/>
      <c r="N61" s="5"/>
      <c r="O61" s="5"/>
      <c r="P61" s="5"/>
      <c r="Q61" s="5"/>
      <c r="R61" s="5"/>
      <c r="S61" s="5"/>
      <c r="T61" s="5"/>
      <c r="U61" s="8"/>
      <c r="V61" s="5"/>
      <c r="W61" s="5"/>
      <c r="X61" s="5"/>
      <c r="Y61" s="5"/>
      <c r="Z61" s="5"/>
      <c r="AA61" s="5"/>
      <c r="AB61" s="5"/>
      <c r="AC61" s="5"/>
      <c r="AD61" s="9"/>
      <c r="AE61" s="9"/>
      <c r="AF61" s="3"/>
      <c r="AG61" s="3"/>
      <c r="AY61" s="14"/>
      <c r="BG61" s="7"/>
      <c r="BI61" s="7"/>
      <c r="BJ61" s="7"/>
      <c r="BK61" s="7"/>
      <c r="BL61" s="7"/>
      <c r="BM61" s="7"/>
      <c r="BN61" s="7"/>
      <c r="BO61" s="7"/>
      <c r="BP61" s="7"/>
      <c r="BQ61" s="7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</row>
    <row r="62" spans="1:130" s="4" customFormat="1" x14ac:dyDescent="0.15">
      <c r="A62" s="5"/>
      <c r="B62" s="5"/>
      <c r="C62" s="5"/>
      <c r="D62" s="6"/>
      <c r="E62" s="8"/>
      <c r="F62" s="5"/>
      <c r="G62" s="12" t="s">
        <v>19</v>
      </c>
      <c r="H62" s="8">
        <f t="shared" si="25"/>
        <v>1</v>
      </c>
      <c r="I62" s="8">
        <f t="shared" si="25"/>
        <v>6</v>
      </c>
      <c r="J62" s="8"/>
      <c r="K62" s="5"/>
      <c r="L62" s="7"/>
      <c r="M62" s="8"/>
      <c r="N62" s="5"/>
      <c r="O62" s="5"/>
      <c r="P62" s="5"/>
      <c r="Q62" s="5"/>
      <c r="R62" s="5"/>
      <c r="S62" s="5"/>
      <c r="T62" s="5"/>
      <c r="U62" s="8"/>
      <c r="V62" s="5"/>
      <c r="W62" s="5"/>
      <c r="X62" s="5"/>
      <c r="Y62" s="5"/>
      <c r="Z62" s="5"/>
      <c r="AA62" s="5"/>
      <c r="AB62" s="5"/>
      <c r="AC62" s="5"/>
      <c r="AD62" s="9"/>
      <c r="AE62" s="9"/>
      <c r="AF62" s="3"/>
      <c r="AG62" s="3"/>
      <c r="AY62" s="14"/>
      <c r="BG62" s="7"/>
      <c r="BI62" s="7"/>
      <c r="BJ62" s="7"/>
      <c r="BK62" s="7"/>
      <c r="BL62" s="7"/>
      <c r="BM62" s="7"/>
      <c r="BN62" s="7"/>
      <c r="BO62" s="7"/>
      <c r="BP62" s="7"/>
      <c r="BQ62" s="7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</row>
    <row r="63" spans="1:130" s="4" customFormat="1" x14ac:dyDescent="0.15">
      <c r="A63" s="5"/>
      <c r="B63" s="5"/>
      <c r="C63" s="5"/>
      <c r="D63" s="6"/>
      <c r="E63" s="8"/>
      <c r="F63" s="5"/>
      <c r="G63" s="12" t="s">
        <v>20</v>
      </c>
      <c r="H63" s="8">
        <f t="shared" si="25"/>
        <v>5</v>
      </c>
      <c r="I63" s="8">
        <f t="shared" si="25"/>
        <v>10</v>
      </c>
      <c r="J63" s="8"/>
      <c r="K63" s="5"/>
      <c r="L63" s="7"/>
      <c r="M63" s="8"/>
      <c r="N63" s="5"/>
      <c r="O63" s="5"/>
      <c r="P63" s="5"/>
      <c r="Q63" s="5"/>
      <c r="R63" s="5"/>
      <c r="S63" s="5"/>
      <c r="T63" s="5"/>
      <c r="U63" s="8"/>
      <c r="V63" s="5"/>
      <c r="W63" s="5"/>
      <c r="X63" s="5"/>
      <c r="Y63" s="5"/>
      <c r="Z63" s="5"/>
      <c r="AA63" s="5"/>
      <c r="AB63" s="5"/>
      <c r="AC63" s="5"/>
      <c r="AD63" s="9"/>
      <c r="AE63" s="9"/>
      <c r="AF63" s="3"/>
      <c r="AG63" s="3"/>
      <c r="AY63" s="14"/>
      <c r="BG63" s="7"/>
      <c r="BI63" s="7"/>
      <c r="BJ63" s="7"/>
      <c r="BK63" s="7"/>
      <c r="BL63" s="7"/>
      <c r="BM63" s="7"/>
      <c r="BN63" s="7"/>
      <c r="BO63" s="7"/>
      <c r="BP63" s="7"/>
      <c r="BQ63" s="7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</row>
    <row r="64" spans="1:130" s="4" customFormat="1" x14ac:dyDescent="0.15">
      <c r="A64" s="5"/>
      <c r="B64" s="5"/>
      <c r="C64" s="5"/>
      <c r="D64" s="6"/>
      <c r="E64" s="8"/>
      <c r="F64" s="5"/>
      <c r="G64" s="12" t="s">
        <v>21</v>
      </c>
      <c r="H64" s="8">
        <f>SUMIFS(H$2:H$53,$E$2:$E$53,H$60)</f>
        <v>59</v>
      </c>
      <c r="I64" s="8">
        <f>SUMIFS(H$2:H$53,$E$2:$E$53,I$60)</f>
        <v>38</v>
      </c>
      <c r="J64" s="8"/>
      <c r="K64" s="5"/>
      <c r="L64" s="7"/>
      <c r="M64" s="8"/>
      <c r="N64" s="5"/>
      <c r="O64" s="5"/>
      <c r="P64" s="5"/>
      <c r="Q64" s="5"/>
      <c r="R64" s="5"/>
      <c r="S64" s="5"/>
      <c r="T64" s="5"/>
      <c r="U64" s="8"/>
      <c r="V64" s="5"/>
      <c r="W64" s="5"/>
      <c r="X64" s="5"/>
      <c r="Y64" s="5"/>
      <c r="Z64" s="5"/>
      <c r="AA64" s="5"/>
      <c r="AB64" s="5"/>
      <c r="AC64" s="5"/>
      <c r="AD64" s="9"/>
      <c r="AE64" s="9"/>
      <c r="AF64" s="3"/>
      <c r="AG64" s="3"/>
      <c r="AY64" s="14"/>
      <c r="BG64" s="7"/>
      <c r="BI64" s="7"/>
      <c r="BJ64" s="7"/>
      <c r="BK64" s="7"/>
      <c r="BL64" s="7"/>
      <c r="BM64" s="7"/>
      <c r="BN64" s="7"/>
      <c r="BO64" s="7"/>
      <c r="BP64" s="7"/>
      <c r="BQ64" s="7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</row>
    <row r="65" spans="1:130" s="8" customFormat="1" x14ac:dyDescent="0.15">
      <c r="A65" s="5"/>
      <c r="B65" s="5"/>
      <c r="C65" s="5"/>
      <c r="D65" s="6"/>
      <c r="F65" s="5"/>
      <c r="G65" s="12" t="s">
        <v>22</v>
      </c>
      <c r="H65" s="8">
        <f>SUMIFS(I$2:I$53,$E$2:$E$53,H$60)</f>
        <v>32</v>
      </c>
      <c r="I65" s="8">
        <f>SUMIFS(I$2:I$53,$E$2:$E$53,I$60)</f>
        <v>43</v>
      </c>
      <c r="K65" s="5"/>
      <c r="L65" s="7"/>
      <c r="N65" s="5"/>
      <c r="O65" s="5"/>
      <c r="P65" s="5"/>
      <c r="Q65" s="5"/>
      <c r="R65" s="5"/>
      <c r="S65" s="5"/>
      <c r="T65" s="5"/>
      <c r="V65" s="5"/>
      <c r="W65" s="5"/>
      <c r="X65" s="5"/>
      <c r="Y65" s="5"/>
      <c r="Z65" s="5"/>
      <c r="AA65" s="5"/>
      <c r="AB65" s="5"/>
      <c r="AC65" s="5"/>
      <c r="AD65" s="9"/>
      <c r="AE65" s="9"/>
      <c r="AF65" s="3"/>
      <c r="AG65" s="3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14"/>
      <c r="AZ65" s="4"/>
      <c r="BA65" s="4"/>
      <c r="BB65" s="4"/>
      <c r="BC65" s="4"/>
      <c r="BD65" s="4"/>
      <c r="BE65" s="4"/>
      <c r="BF65" s="4"/>
      <c r="BG65" s="7"/>
      <c r="BH65" s="4"/>
      <c r="BI65" s="7"/>
      <c r="BJ65" s="7"/>
      <c r="BK65" s="7"/>
      <c r="BL65" s="7"/>
      <c r="BM65" s="7"/>
      <c r="BN65" s="7"/>
      <c r="BO65" s="7"/>
      <c r="BP65" s="7"/>
      <c r="BQ65" s="7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</row>
    <row r="68" spans="1:130" s="8" customFormat="1" x14ac:dyDescent="0.15">
      <c r="A68" s="5"/>
      <c r="B68" s="5"/>
      <c r="C68" s="5"/>
      <c r="D68" s="6"/>
      <c r="F68" s="5"/>
      <c r="G68" s="12"/>
      <c r="K68" s="5"/>
      <c r="L68" s="7"/>
      <c r="N68" s="5"/>
      <c r="O68" s="5"/>
      <c r="P68" s="5"/>
      <c r="Q68" s="5"/>
      <c r="R68" s="5"/>
      <c r="S68" s="5"/>
      <c r="T68" s="5"/>
      <c r="V68" s="5"/>
      <c r="W68" s="5"/>
      <c r="X68" s="5"/>
      <c r="Y68" s="5"/>
      <c r="Z68" s="5"/>
      <c r="AA68" s="5"/>
      <c r="AB68" s="5"/>
      <c r="AC68" s="5"/>
      <c r="AD68" s="9"/>
      <c r="AE68" s="9"/>
      <c r="AF68" s="3"/>
      <c r="AG68" s="3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14"/>
      <c r="AZ68" s="4"/>
      <c r="BA68" s="4"/>
      <c r="BB68" s="4"/>
      <c r="BC68" s="4"/>
      <c r="BD68" s="4"/>
      <c r="BE68" s="4"/>
      <c r="BF68" s="4"/>
      <c r="BG68" s="7"/>
      <c r="BH68" s="4"/>
      <c r="BI68" s="7"/>
      <c r="BJ68" s="7"/>
      <c r="BK68" s="7"/>
      <c r="BL68" s="7"/>
      <c r="BM68" s="7"/>
      <c r="BN68" s="7"/>
      <c r="BO68" s="7"/>
      <c r="BP68" s="7"/>
      <c r="BQ68" s="7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</row>
    <row r="71" spans="1:130" s="8" customFormat="1" x14ac:dyDescent="0.15">
      <c r="A71" s="5"/>
      <c r="B71" s="5"/>
      <c r="C71" s="5"/>
      <c r="D71" s="6"/>
      <c r="F71" s="5"/>
      <c r="G71" s="12"/>
      <c r="K71" s="5"/>
      <c r="L71" s="7"/>
      <c r="N71" s="5"/>
      <c r="O71" s="5"/>
      <c r="P71" s="5"/>
      <c r="Q71" s="5"/>
      <c r="R71" s="5"/>
      <c r="S71" s="5"/>
      <c r="T71" s="5"/>
      <c r="V71" s="5"/>
      <c r="W71" s="5"/>
      <c r="X71" s="5"/>
      <c r="Y71" s="5"/>
      <c r="Z71" s="5"/>
      <c r="AA71" s="5"/>
      <c r="AB71" s="5"/>
      <c r="AC71" s="5"/>
      <c r="AD71" s="9"/>
      <c r="AE71" s="9"/>
      <c r="AF71" s="3"/>
      <c r="AG71" s="3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14"/>
      <c r="AZ71" s="4"/>
      <c r="BA71" s="4"/>
      <c r="BB71" s="4"/>
      <c r="BC71" s="4"/>
      <c r="BD71" s="4"/>
      <c r="BE71" s="4"/>
      <c r="BF71" s="4"/>
      <c r="BG71" s="7"/>
      <c r="BH71" s="4"/>
      <c r="BI71" s="7"/>
      <c r="BJ71" s="7"/>
      <c r="BK71" s="7"/>
      <c r="BL71" s="7"/>
      <c r="BM71" s="7"/>
      <c r="BN71" s="7"/>
      <c r="BO71" s="7"/>
      <c r="BP71" s="7"/>
      <c r="BQ71" s="7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</row>
    <row r="72" spans="1:130" s="8" customFormat="1" x14ac:dyDescent="0.15">
      <c r="A72" s="5"/>
      <c r="B72" s="5"/>
      <c r="C72" s="5"/>
      <c r="D72" s="6"/>
      <c r="F72" s="5"/>
      <c r="G72" s="12"/>
      <c r="K72" s="5"/>
      <c r="L72" s="7"/>
      <c r="N72" s="5"/>
      <c r="O72" s="5"/>
      <c r="P72" s="5"/>
      <c r="Q72" s="5"/>
      <c r="R72" s="5"/>
      <c r="S72" s="5"/>
      <c r="T72" s="5"/>
      <c r="V72" s="5"/>
      <c r="W72" s="5"/>
      <c r="X72" s="5"/>
      <c r="Y72" s="5"/>
      <c r="Z72" s="5"/>
      <c r="AA72" s="5"/>
      <c r="AB72" s="5"/>
      <c r="AC72" s="5"/>
      <c r="AD72" s="9"/>
      <c r="AE72" s="9"/>
      <c r="AF72" s="3"/>
      <c r="AG72" s="3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14"/>
      <c r="AZ72" s="4"/>
      <c r="BA72" s="4"/>
      <c r="BB72" s="4"/>
      <c r="BC72" s="4"/>
      <c r="BD72" s="4"/>
      <c r="BE72" s="4"/>
      <c r="BF72" s="4"/>
      <c r="BG72" s="7"/>
      <c r="BH72" s="4"/>
      <c r="BI72" s="7"/>
      <c r="BJ72" s="7"/>
      <c r="BK72" s="7"/>
      <c r="BL72" s="7"/>
      <c r="BM72" s="7"/>
      <c r="BN72" s="7"/>
      <c r="BO72" s="7"/>
      <c r="BP72" s="7"/>
      <c r="BQ72" s="7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</row>
    <row r="73" spans="1:130" s="8" customFormat="1" x14ac:dyDescent="0.15">
      <c r="A73" s="5"/>
      <c r="B73" s="5"/>
      <c r="C73" s="5"/>
      <c r="D73" s="6"/>
      <c r="F73" s="5"/>
      <c r="G73" s="12"/>
      <c r="K73" s="5"/>
      <c r="L73" s="7"/>
      <c r="N73" s="5"/>
      <c r="O73" s="5"/>
      <c r="P73" s="5"/>
      <c r="Q73" s="5"/>
      <c r="R73" s="5"/>
      <c r="S73" s="5"/>
      <c r="T73" s="5"/>
      <c r="V73" s="5"/>
      <c r="W73" s="5"/>
      <c r="X73" s="5"/>
      <c r="Y73" s="5"/>
      <c r="Z73" s="5"/>
      <c r="AA73" s="5"/>
      <c r="AB73" s="5"/>
      <c r="AC73" s="5"/>
      <c r="AD73" s="9"/>
      <c r="AE73" s="9"/>
      <c r="AF73" s="3"/>
      <c r="AG73" s="3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14"/>
      <c r="AZ73" s="4"/>
      <c r="BA73" s="4"/>
      <c r="BB73" s="4"/>
      <c r="BC73" s="4"/>
      <c r="BD73" s="4"/>
      <c r="BE73" s="4"/>
      <c r="BF73" s="4"/>
      <c r="BG73" s="7"/>
      <c r="BH73" s="4"/>
      <c r="BI73" s="7"/>
      <c r="BJ73" s="7"/>
      <c r="BK73" s="7"/>
      <c r="BL73" s="7"/>
      <c r="BM73" s="7"/>
      <c r="BN73" s="7"/>
      <c r="BO73" s="7"/>
      <c r="BP73" s="7"/>
      <c r="BQ73" s="7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</row>
    <row r="74" spans="1:130" s="8" customFormat="1" x14ac:dyDescent="0.15">
      <c r="A74" s="5"/>
      <c r="B74" s="5"/>
      <c r="C74" s="5"/>
      <c r="D74" s="6"/>
      <c r="F74" s="5"/>
      <c r="G74" s="12"/>
      <c r="K74" s="5"/>
      <c r="L74" s="7"/>
      <c r="N74" s="5"/>
      <c r="O74" s="5"/>
      <c r="P74" s="5"/>
      <c r="Q74" s="5"/>
      <c r="R74" s="5"/>
      <c r="S74" s="5"/>
      <c r="T74" s="5"/>
      <c r="V74" s="5"/>
      <c r="W74" s="5"/>
      <c r="X74" s="5"/>
      <c r="Y74" s="5"/>
      <c r="Z74" s="5"/>
      <c r="AA74" s="5"/>
      <c r="AB74" s="5"/>
      <c r="AC74" s="5"/>
      <c r="AD74" s="9"/>
      <c r="AE74" s="9"/>
      <c r="AF74" s="3"/>
      <c r="AG74" s="3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14"/>
      <c r="AZ74" s="4"/>
      <c r="BA74" s="4"/>
      <c r="BB74" s="4"/>
      <c r="BC74" s="4"/>
      <c r="BD74" s="4"/>
      <c r="BE74" s="4"/>
      <c r="BF74" s="4"/>
      <c r="BG74" s="7"/>
      <c r="BH74" s="4"/>
      <c r="BI74" s="7"/>
      <c r="BJ74" s="7"/>
      <c r="BK74" s="7"/>
      <c r="BL74" s="7"/>
      <c r="BM74" s="7"/>
      <c r="BN74" s="7"/>
      <c r="BO74" s="7"/>
      <c r="BP74" s="7"/>
      <c r="BQ74" s="7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</row>
  </sheetData>
  <autoFilter ref="D1:DZ49"/>
  <pageMargins left="0.75" right="0.75" top="1" bottom="1" header="0.5" footer="0.5"/>
  <pageSetup paperSize="9" orientation="portrait" horizontalDpi="300" verticalDpi="2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Z74"/>
  <sheetViews>
    <sheetView zoomScale="125" zoomScaleNormal="125" workbookViewId="0">
      <pane xSplit="9" ySplit="1" topLeftCell="Q2" activePane="bottomRight" state="frozen"/>
      <selection pane="topRight" activeCell="H1" sqref="H1"/>
      <selection pane="bottomLeft" activeCell="A2" sqref="A2"/>
      <selection pane="bottomRight" activeCell="G30" sqref="G29:G30"/>
    </sheetView>
  </sheetViews>
  <sheetFormatPr defaultColWidth="10" defaultRowHeight="8.25" x14ac:dyDescent="0.15"/>
  <cols>
    <col min="1" max="3" width="10" style="5"/>
    <col min="4" max="4" width="8.83203125" style="6" bestFit="1" customWidth="1"/>
    <col min="5" max="5" width="5.83203125" style="8" bestFit="1" customWidth="1"/>
    <col min="6" max="6" width="23" style="5" bestFit="1" customWidth="1"/>
    <col min="7" max="7" width="6.5" style="12" bestFit="1" customWidth="1"/>
    <col min="8" max="8" width="7" style="8" bestFit="1" customWidth="1"/>
    <col min="9" max="9" width="2.83203125" style="8" bestFit="1" customWidth="1"/>
    <col min="10" max="10" width="5.83203125" style="8" bestFit="1" customWidth="1"/>
    <col min="11" max="11" width="7.83203125" style="5" bestFit="1" customWidth="1"/>
    <col min="12" max="12" width="39.1640625" style="7" customWidth="1"/>
    <col min="13" max="13" width="7.33203125" style="8" bestFit="1" customWidth="1"/>
    <col min="14" max="14" width="4.5" style="5" bestFit="1" customWidth="1"/>
    <col min="15" max="17" width="3.6640625" style="5" bestFit="1" customWidth="1"/>
    <col min="18" max="20" width="4.5" style="5" bestFit="1" customWidth="1"/>
    <col min="21" max="21" width="4.6640625" style="8" customWidth="1"/>
    <col min="22" max="22" width="4" style="5" bestFit="1" customWidth="1"/>
    <col min="23" max="23" width="3.83203125" style="5" bestFit="1" customWidth="1"/>
    <col min="24" max="24" width="4" style="5" bestFit="1" customWidth="1"/>
    <col min="25" max="25" width="3.6640625" style="5" bestFit="1" customWidth="1"/>
    <col min="26" max="26" width="8.33203125" style="5" bestFit="1" customWidth="1"/>
    <col min="27" max="27" width="7.33203125" style="5" bestFit="1" customWidth="1"/>
    <col min="28" max="28" width="7.83203125" style="5" bestFit="1" customWidth="1"/>
    <col min="29" max="29" width="7.33203125" style="5" bestFit="1" customWidth="1"/>
    <col min="30" max="30" width="3.5" style="9" customWidth="1"/>
    <col min="31" max="31" width="3.6640625" style="9" customWidth="1"/>
    <col min="32" max="33" width="2.83203125" style="3" customWidth="1"/>
    <col min="34" max="34" width="29.6640625" style="4" customWidth="1"/>
    <col min="35" max="35" width="9.83203125" style="4" bestFit="1" customWidth="1"/>
    <col min="36" max="36" width="12.83203125" style="4" customWidth="1"/>
    <col min="37" max="37" width="11.6640625" style="4" bestFit="1" customWidth="1"/>
    <col min="38" max="38" width="10.1640625" style="4" bestFit="1" customWidth="1"/>
    <col min="39" max="39" width="12" style="4" bestFit="1" customWidth="1"/>
    <col min="40" max="41" width="9.5" style="4" bestFit="1" customWidth="1"/>
    <col min="42" max="42" width="10.1640625" style="4" bestFit="1" customWidth="1"/>
    <col min="43" max="43" width="8.83203125" style="4" bestFit="1" customWidth="1"/>
    <col min="44" max="44" width="8.5" style="4" bestFit="1" customWidth="1"/>
    <col min="45" max="45" width="8.83203125" style="4" bestFit="1" customWidth="1"/>
    <col min="46" max="46" width="9.33203125" style="4" bestFit="1" customWidth="1"/>
    <col min="47" max="47" width="9.1640625" style="4" bestFit="1" customWidth="1"/>
    <col min="48" max="48" width="10.83203125" style="4" bestFit="1" customWidth="1"/>
    <col min="49" max="49" width="10.1640625" style="4" bestFit="1" customWidth="1"/>
    <col min="50" max="50" width="22" style="4" bestFit="1" customWidth="1"/>
    <col min="51" max="51" width="5.5" style="14" bestFit="1" customWidth="1"/>
    <col min="52" max="52" width="8.1640625" style="4" customWidth="1"/>
    <col min="53" max="53" width="6" style="4" bestFit="1" customWidth="1"/>
    <col min="54" max="54" width="2.83203125" style="4" bestFit="1" customWidth="1"/>
    <col min="55" max="55" width="4.33203125" style="4" bestFit="1" customWidth="1"/>
    <col min="56" max="56" width="2.83203125" style="4" bestFit="1" customWidth="1"/>
    <col min="57" max="57" width="3.1640625" style="4" bestFit="1" customWidth="1"/>
    <col min="58" max="58" width="2.83203125" style="4" bestFit="1" customWidth="1"/>
    <col min="59" max="59" width="10.83203125" style="7" customWidth="1"/>
    <col min="60" max="60" width="5.33203125" style="4" customWidth="1"/>
    <col min="61" max="61" width="9.5" style="7" customWidth="1"/>
    <col min="62" max="62" width="5.33203125" style="7" customWidth="1"/>
    <col min="63" max="63" width="8.5" style="7" customWidth="1"/>
    <col min="64" max="64" width="4.83203125" style="7" customWidth="1"/>
    <col min="65" max="65" width="12" style="7" bestFit="1" customWidth="1"/>
    <col min="66" max="66" width="5.33203125" style="7" customWidth="1"/>
    <col min="67" max="67" width="9.83203125" style="7" customWidth="1"/>
    <col min="68" max="68" width="5.33203125" style="7" customWidth="1"/>
    <col min="69" max="69" width="2.83203125" style="7" bestFit="1" customWidth="1"/>
    <col min="70" max="70" width="3.1640625" style="4" bestFit="1" customWidth="1"/>
    <col min="71" max="71" width="2.83203125" style="4" bestFit="1" customWidth="1"/>
    <col min="72" max="72" width="1.6640625" style="4" customWidth="1"/>
    <col min="73" max="73" width="3.33203125" style="4" bestFit="1" customWidth="1"/>
    <col min="74" max="74" width="2.83203125" style="4" bestFit="1" customWidth="1"/>
    <col min="75" max="75" width="1.6640625" style="4" customWidth="1"/>
    <col min="76" max="76" width="4.1640625" style="4" bestFit="1" customWidth="1"/>
    <col min="77" max="77" width="2.83203125" style="4" bestFit="1" customWidth="1"/>
    <col min="78" max="78" width="1.6640625" style="4" customWidth="1"/>
    <col min="79" max="79" width="3" style="4" bestFit="1" customWidth="1"/>
    <col min="80" max="80" width="2.83203125" style="4" bestFit="1" customWidth="1"/>
    <col min="81" max="81" width="1.6640625" style="4" customWidth="1"/>
    <col min="82" max="82" width="3" style="4" bestFit="1" customWidth="1"/>
    <col min="83" max="83" width="2.1640625" style="4" bestFit="1" customWidth="1"/>
    <col min="84" max="84" width="1.6640625" style="4" customWidth="1"/>
    <col min="85" max="85" width="3.1640625" style="4" bestFit="1" customWidth="1"/>
    <col min="86" max="86" width="2.1640625" style="4" bestFit="1" customWidth="1"/>
    <col min="87" max="87" width="1.6640625" style="4" customWidth="1"/>
    <col min="88" max="88" width="3.1640625" style="4" bestFit="1" customWidth="1"/>
    <col min="89" max="89" width="2.1640625" style="4" bestFit="1" customWidth="1"/>
    <col min="90" max="111" width="10" style="4" customWidth="1"/>
    <col min="112" max="122" width="10" style="5" customWidth="1"/>
    <col min="123" max="123" width="7.1640625" style="5" bestFit="1" customWidth="1"/>
    <col min="124" max="124" width="8.6640625" style="5" customWidth="1"/>
    <col min="125" max="125" width="2" style="5" bestFit="1" customWidth="1"/>
    <col min="126" max="126" width="9.6640625" style="5" customWidth="1"/>
    <col min="127" max="127" width="2" style="5" bestFit="1" customWidth="1"/>
    <col min="128" max="128" width="3.33203125" style="5" bestFit="1" customWidth="1"/>
    <col min="129" max="129" width="10.83203125" style="5" bestFit="1" customWidth="1"/>
    <col min="130" max="16384" width="10" style="5"/>
  </cols>
  <sheetData>
    <row r="1" spans="1:130" s="3" customFormat="1" x14ac:dyDescent="0.15">
      <c r="C1" s="6" t="s">
        <v>49</v>
      </c>
      <c r="D1" s="6" t="s">
        <v>50</v>
      </c>
      <c r="E1" s="6" t="s">
        <v>51</v>
      </c>
      <c r="F1" s="3" t="s">
        <v>89</v>
      </c>
      <c r="G1" s="51" t="s">
        <v>52</v>
      </c>
      <c r="H1" s="6" t="s">
        <v>21</v>
      </c>
      <c r="I1" s="6" t="s">
        <v>22</v>
      </c>
      <c r="J1" s="6" t="s">
        <v>53</v>
      </c>
      <c r="K1" s="6" t="s">
        <v>54</v>
      </c>
      <c r="L1" s="2" t="s">
        <v>4</v>
      </c>
      <c r="M1" s="6" t="s">
        <v>5</v>
      </c>
      <c r="N1" s="6" t="s">
        <v>17</v>
      </c>
      <c r="O1" s="6" t="s">
        <v>18</v>
      </c>
      <c r="P1" s="6" t="s">
        <v>19</v>
      </c>
      <c r="Q1" s="6" t="s">
        <v>20</v>
      </c>
      <c r="R1" s="6" t="s">
        <v>21</v>
      </c>
      <c r="S1" s="6" t="s">
        <v>22</v>
      </c>
      <c r="T1" s="6" t="s">
        <v>23</v>
      </c>
      <c r="U1" s="6"/>
      <c r="V1" s="3" t="s">
        <v>6</v>
      </c>
      <c r="X1" s="3" t="s">
        <v>7</v>
      </c>
      <c r="Z1" s="3" t="s">
        <v>8</v>
      </c>
      <c r="AB1" s="3" t="s">
        <v>9</v>
      </c>
      <c r="AD1" s="9" t="s">
        <v>10</v>
      </c>
      <c r="AE1" s="9"/>
      <c r="AF1" s="3" t="s">
        <v>11</v>
      </c>
      <c r="AH1" s="2" t="s">
        <v>99</v>
      </c>
      <c r="AI1" s="1"/>
      <c r="AJ1" s="1"/>
      <c r="AK1" s="1" t="s">
        <v>12</v>
      </c>
      <c r="AL1" s="1" t="s">
        <v>26</v>
      </c>
      <c r="AM1" s="1" t="s">
        <v>60</v>
      </c>
      <c r="AN1" s="1" t="s">
        <v>26</v>
      </c>
      <c r="AO1" s="1"/>
      <c r="AP1" s="1" t="s">
        <v>68</v>
      </c>
      <c r="AQ1" s="1" t="s">
        <v>70</v>
      </c>
      <c r="AR1" s="1" t="s">
        <v>48</v>
      </c>
      <c r="AS1" s="1" t="s">
        <v>88</v>
      </c>
      <c r="AT1" s="1" t="s">
        <v>61</v>
      </c>
      <c r="AU1" s="1" t="s">
        <v>90</v>
      </c>
      <c r="AV1" s="1" t="s">
        <v>62</v>
      </c>
      <c r="AW1" s="1" t="s">
        <v>94</v>
      </c>
      <c r="AX1" s="1"/>
      <c r="AY1" s="13" t="s">
        <v>56</v>
      </c>
      <c r="AZ1" s="1" t="s">
        <v>57</v>
      </c>
      <c r="BA1" s="1" t="s">
        <v>58</v>
      </c>
      <c r="BB1" s="1"/>
      <c r="BC1" s="1"/>
      <c r="BD1" s="1"/>
      <c r="BE1" s="1"/>
      <c r="BF1" s="1"/>
      <c r="BG1" s="2" t="s">
        <v>83</v>
      </c>
      <c r="BH1" s="1"/>
      <c r="BI1" s="2" t="s">
        <v>84</v>
      </c>
      <c r="BJ1" s="2"/>
      <c r="BK1" s="2" t="s">
        <v>85</v>
      </c>
      <c r="BL1" s="2"/>
      <c r="BM1" s="2" t="s">
        <v>86</v>
      </c>
      <c r="BN1" s="2"/>
      <c r="BO1" s="2" t="s">
        <v>87</v>
      </c>
      <c r="BP1" s="2"/>
      <c r="BQ1" s="2"/>
      <c r="BR1" s="1"/>
      <c r="BS1" s="2"/>
      <c r="BT1" s="2"/>
      <c r="BU1" s="1"/>
      <c r="BV1" s="2"/>
      <c r="BW1" s="2"/>
      <c r="BX1" s="1"/>
      <c r="BY1" s="2"/>
      <c r="BZ1" s="2"/>
      <c r="CA1" s="1"/>
      <c r="CB1" s="2"/>
      <c r="CC1" s="2"/>
      <c r="CD1" s="1"/>
      <c r="CE1" s="2"/>
      <c r="CF1" s="2"/>
      <c r="CG1" s="1"/>
      <c r="CH1" s="2"/>
      <c r="CI1" s="2"/>
      <c r="CJ1" s="1"/>
      <c r="CK1" s="2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Q1" s="5"/>
      <c r="DZ1" s="5"/>
    </row>
    <row r="2" spans="1:130" x14ac:dyDescent="0.15">
      <c r="A2" s="52">
        <v>7</v>
      </c>
      <c r="B2" s="5">
        <v>1</v>
      </c>
      <c r="C2" s="5" t="str">
        <f>A2&amp;IF(B2&gt;9,B2,"0"&amp;B2)</f>
        <v>701</v>
      </c>
      <c r="D2" s="10">
        <v>10463</v>
      </c>
      <c r="E2" s="8" t="s">
        <v>1</v>
      </c>
      <c r="F2" s="56" t="s">
        <v>162</v>
      </c>
      <c r="G2" s="12" t="s">
        <v>18</v>
      </c>
      <c r="H2" s="8">
        <v>2</v>
      </c>
      <c r="I2" s="8">
        <v>1</v>
      </c>
      <c r="K2" s="11"/>
      <c r="L2" s="7" t="s">
        <v>55</v>
      </c>
      <c r="N2" s="5">
        <f>ROWS($2:2)</f>
        <v>1</v>
      </c>
      <c r="O2" s="5">
        <f>COUNTIF($G$2:$G2,O$1)</f>
        <v>1</v>
      </c>
      <c r="P2" s="5">
        <f>COUNTIF($G$2:$G2,P$1)</f>
        <v>0</v>
      </c>
      <c r="Q2" s="5">
        <f>COUNTIF($G$2:$G2,Q$1)</f>
        <v>0</v>
      </c>
      <c r="R2" s="5">
        <f>SUM(H$2:H2)</f>
        <v>2</v>
      </c>
      <c r="S2" s="5">
        <f>SUM(I$2:I2)</f>
        <v>1</v>
      </c>
      <c r="T2" s="5">
        <f>(O2*2)+P2</f>
        <v>2</v>
      </c>
      <c r="BG2" s="4">
        <f t="shared" ref="BG2:BG46" si="0">IF(G2="W",1,0)</f>
        <v>1</v>
      </c>
      <c r="BH2" s="4">
        <f t="shared" ref="BH2:BH44" si="1">IF(G2="W",BH1+1,0)</f>
        <v>1</v>
      </c>
      <c r="BI2" s="4">
        <f t="shared" ref="BI2:BI46" si="2">IF(G2="D",1,0)</f>
        <v>0</v>
      </c>
      <c r="BJ2" s="4">
        <f t="shared" ref="BJ2:BJ44" si="3">IF(G2="D",BJ1+1,0)</f>
        <v>0</v>
      </c>
      <c r="BK2" s="4">
        <f t="shared" ref="BK2:BK46" si="4">IF(G2="L",1,0)</f>
        <v>0</v>
      </c>
      <c r="BL2" s="4">
        <f t="shared" ref="BL2:BL44" si="5">IF(G2="L",BL1+1,0)</f>
        <v>0</v>
      </c>
      <c r="BM2" s="4">
        <f t="shared" ref="BM2:BM46" si="6">IF(OR(G2="W",G2="D"),1,0)</f>
        <v>1</v>
      </c>
      <c r="BN2" s="4">
        <f t="shared" ref="BN2:BN44" si="7">IF(OR(G2="W",G2="D"),BN1+1,0)</f>
        <v>1</v>
      </c>
      <c r="BO2" s="4">
        <f t="shared" ref="BO2:BO46" si="8">IF(OR(G2="L",G2="D"),1,0)</f>
        <v>0</v>
      </c>
      <c r="BP2" s="4">
        <f t="shared" ref="BP2:BP44" si="9">IF(OR(G2="L",G2="D"),BP1+1,0)</f>
        <v>0</v>
      </c>
    </row>
    <row r="3" spans="1:130" x14ac:dyDescent="0.15">
      <c r="A3" s="52">
        <v>7</v>
      </c>
      <c r="B3" s="5">
        <f>B2+1</f>
        <v>2</v>
      </c>
      <c r="C3" s="5" t="str">
        <f t="shared" ref="C3:C44" si="10">A3&amp;IF(B3&gt;9,B3,"0"&amp;B3)</f>
        <v>702</v>
      </c>
      <c r="D3" s="10">
        <v>10472</v>
      </c>
      <c r="E3" s="8" t="s">
        <v>22</v>
      </c>
      <c r="F3" s="7" t="s">
        <v>163</v>
      </c>
      <c r="G3" s="12" t="s">
        <v>18</v>
      </c>
      <c r="H3" s="8">
        <v>2</v>
      </c>
      <c r="I3" s="8">
        <v>0</v>
      </c>
      <c r="K3" s="11"/>
      <c r="L3" s="7" t="s">
        <v>306</v>
      </c>
      <c r="N3" s="5">
        <f>ROWS($2:3)</f>
        <v>2</v>
      </c>
      <c r="O3" s="5">
        <f>COUNTIF($G$2:$G3,O$1)</f>
        <v>2</v>
      </c>
      <c r="P3" s="5">
        <f>COUNTIF($G$2:$G3,P$1)</f>
        <v>0</v>
      </c>
      <c r="Q3" s="5">
        <f>COUNTIF($G$2:$G3,Q$1)</f>
        <v>0</v>
      </c>
      <c r="R3" s="5">
        <f>SUM(H$2:H3)</f>
        <v>4</v>
      </c>
      <c r="S3" s="5">
        <f>SUM(I$2:I3)</f>
        <v>1</v>
      </c>
      <c r="T3" s="5">
        <f t="shared" ref="T3:T44" si="11">(O3*2)+P3</f>
        <v>4</v>
      </c>
      <c r="BG3" s="4">
        <f t="shared" si="0"/>
        <v>1</v>
      </c>
      <c r="BH3" s="4">
        <f t="shared" si="1"/>
        <v>2</v>
      </c>
      <c r="BI3" s="4">
        <f t="shared" si="2"/>
        <v>0</v>
      </c>
      <c r="BJ3" s="4">
        <f t="shared" si="3"/>
        <v>0</v>
      </c>
      <c r="BK3" s="4">
        <f t="shared" si="4"/>
        <v>0</v>
      </c>
      <c r="BL3" s="4">
        <f t="shared" si="5"/>
        <v>0</v>
      </c>
      <c r="BM3" s="4">
        <f t="shared" si="6"/>
        <v>1</v>
      </c>
      <c r="BN3" s="4">
        <f t="shared" si="7"/>
        <v>2</v>
      </c>
      <c r="BO3" s="4">
        <f t="shared" si="8"/>
        <v>0</v>
      </c>
      <c r="BP3" s="4">
        <f t="shared" si="9"/>
        <v>0</v>
      </c>
    </row>
    <row r="4" spans="1:130" x14ac:dyDescent="0.15">
      <c r="A4" s="52">
        <v>7</v>
      </c>
      <c r="B4" s="5">
        <f t="shared" ref="B4:B51" si="12">B3+1</f>
        <v>3</v>
      </c>
      <c r="C4" s="5" t="str">
        <f t="shared" si="10"/>
        <v>703</v>
      </c>
      <c r="D4" s="10">
        <v>10476</v>
      </c>
      <c r="E4" s="8" t="s">
        <v>1</v>
      </c>
      <c r="F4" s="5" t="s">
        <v>143</v>
      </c>
      <c r="G4" s="12" t="s">
        <v>20</v>
      </c>
      <c r="H4" s="8">
        <v>3</v>
      </c>
      <c r="I4" s="8">
        <v>6</v>
      </c>
      <c r="K4" s="11"/>
      <c r="L4" s="7" t="s">
        <v>310</v>
      </c>
      <c r="N4" s="5">
        <f>ROWS($2:4)</f>
        <v>3</v>
      </c>
      <c r="O4" s="5">
        <f>COUNTIF($G$2:$G4,O$1)</f>
        <v>2</v>
      </c>
      <c r="P4" s="5">
        <f>COUNTIF($G$2:$G4,P$1)</f>
        <v>0</v>
      </c>
      <c r="Q4" s="5">
        <f>COUNTIF($G$2:$G4,Q$1)</f>
        <v>1</v>
      </c>
      <c r="R4" s="5">
        <f>SUM(H$2:H4)</f>
        <v>7</v>
      </c>
      <c r="S4" s="5">
        <f>SUM(I$2:I4)</f>
        <v>7</v>
      </c>
      <c r="T4" s="5">
        <f t="shared" si="11"/>
        <v>4</v>
      </c>
      <c r="BG4" s="4">
        <f t="shared" si="0"/>
        <v>0</v>
      </c>
      <c r="BH4" s="4">
        <f t="shared" si="1"/>
        <v>0</v>
      </c>
      <c r="BI4" s="4">
        <f t="shared" si="2"/>
        <v>0</v>
      </c>
      <c r="BJ4" s="4">
        <f t="shared" si="3"/>
        <v>0</v>
      </c>
      <c r="BK4" s="4">
        <f t="shared" si="4"/>
        <v>1</v>
      </c>
      <c r="BL4" s="4">
        <f t="shared" si="5"/>
        <v>1</v>
      </c>
      <c r="BM4" s="4">
        <f t="shared" si="6"/>
        <v>0</v>
      </c>
      <c r="BN4" s="4">
        <f t="shared" si="7"/>
        <v>0</v>
      </c>
      <c r="BO4" s="4">
        <f t="shared" si="8"/>
        <v>1</v>
      </c>
      <c r="BP4" s="4">
        <f t="shared" si="9"/>
        <v>1</v>
      </c>
    </row>
    <row r="5" spans="1:130" x14ac:dyDescent="0.15">
      <c r="A5" s="52">
        <v>7</v>
      </c>
      <c r="B5" s="5">
        <f t="shared" si="12"/>
        <v>4</v>
      </c>
      <c r="C5" s="5" t="str">
        <f t="shared" si="10"/>
        <v>704</v>
      </c>
      <c r="D5" s="10">
        <v>10479</v>
      </c>
      <c r="E5" s="8" t="s">
        <v>1</v>
      </c>
      <c r="F5" s="5" t="s">
        <v>160</v>
      </c>
      <c r="G5" s="12" t="s">
        <v>18</v>
      </c>
      <c r="H5" s="8">
        <v>5</v>
      </c>
      <c r="I5" s="8">
        <v>1</v>
      </c>
      <c r="K5" s="11"/>
      <c r="L5" s="7" t="s">
        <v>311</v>
      </c>
      <c r="N5" s="5">
        <f>ROWS($2:5)</f>
        <v>4</v>
      </c>
      <c r="O5" s="5">
        <f>COUNTIF($G$2:$G5,O$1)</f>
        <v>3</v>
      </c>
      <c r="P5" s="5">
        <f>COUNTIF($G$2:$G5,P$1)</f>
        <v>0</v>
      </c>
      <c r="Q5" s="5">
        <f>COUNTIF($G$2:$G5,Q$1)</f>
        <v>1</v>
      </c>
      <c r="R5" s="5">
        <f>SUM(H$2:H5)</f>
        <v>12</v>
      </c>
      <c r="S5" s="5">
        <f>SUM(I$2:I5)</f>
        <v>8</v>
      </c>
      <c r="T5" s="5">
        <f t="shared" si="11"/>
        <v>6</v>
      </c>
      <c r="BG5" s="4">
        <f t="shared" si="0"/>
        <v>1</v>
      </c>
      <c r="BH5" s="4">
        <f t="shared" si="1"/>
        <v>1</v>
      </c>
      <c r="BI5" s="4">
        <f t="shared" si="2"/>
        <v>0</v>
      </c>
      <c r="BJ5" s="4">
        <f t="shared" si="3"/>
        <v>0</v>
      </c>
      <c r="BK5" s="4">
        <f t="shared" si="4"/>
        <v>0</v>
      </c>
      <c r="BL5" s="4">
        <f t="shared" si="5"/>
        <v>0</v>
      </c>
      <c r="BM5" s="4">
        <f t="shared" si="6"/>
        <v>1</v>
      </c>
      <c r="BN5" s="4">
        <f t="shared" si="7"/>
        <v>1</v>
      </c>
      <c r="BO5" s="4">
        <f t="shared" si="8"/>
        <v>0</v>
      </c>
      <c r="BP5" s="4">
        <f t="shared" si="9"/>
        <v>0</v>
      </c>
    </row>
    <row r="6" spans="1:130" x14ac:dyDescent="0.15">
      <c r="A6" s="52">
        <v>7</v>
      </c>
      <c r="B6" s="5">
        <f t="shared" si="12"/>
        <v>5</v>
      </c>
      <c r="C6" s="5" t="str">
        <f t="shared" si="10"/>
        <v>705</v>
      </c>
      <c r="D6" s="10">
        <v>10486</v>
      </c>
      <c r="E6" s="8" t="s">
        <v>22</v>
      </c>
      <c r="F6" s="5" t="s">
        <v>167</v>
      </c>
      <c r="G6" s="12" t="s">
        <v>20</v>
      </c>
      <c r="H6" s="8">
        <v>0</v>
      </c>
      <c r="I6" s="8">
        <v>1</v>
      </c>
      <c r="K6" s="11"/>
      <c r="N6" s="5">
        <f>ROWS($2:6)</f>
        <v>5</v>
      </c>
      <c r="O6" s="5">
        <f>COUNTIF($G$2:$G6,O$1)</f>
        <v>3</v>
      </c>
      <c r="P6" s="5">
        <f>COUNTIF($G$2:$G6,P$1)</f>
        <v>0</v>
      </c>
      <c r="Q6" s="5">
        <f>COUNTIF($G$2:$G6,Q$1)</f>
        <v>2</v>
      </c>
      <c r="R6" s="5">
        <f>SUM(H$2:H6)</f>
        <v>12</v>
      </c>
      <c r="S6" s="5">
        <f>SUM(I$2:I6)</f>
        <v>9</v>
      </c>
      <c r="T6" s="5">
        <f t="shared" si="11"/>
        <v>6</v>
      </c>
      <c r="BG6" s="4"/>
      <c r="BI6" s="4"/>
      <c r="BJ6" s="4"/>
      <c r="BK6" s="4"/>
      <c r="BL6" s="4"/>
      <c r="BM6" s="4"/>
      <c r="BN6" s="4"/>
      <c r="BO6" s="4"/>
      <c r="BP6" s="4"/>
    </row>
    <row r="7" spans="1:130" x14ac:dyDescent="0.15">
      <c r="A7" s="52">
        <v>7</v>
      </c>
      <c r="B7" s="5">
        <f t="shared" si="12"/>
        <v>6</v>
      </c>
      <c r="C7" s="5" t="str">
        <f t="shared" si="10"/>
        <v>706</v>
      </c>
      <c r="D7" s="10">
        <v>10491</v>
      </c>
      <c r="E7" s="8" t="s">
        <v>22</v>
      </c>
      <c r="F7" s="5" t="s">
        <v>110</v>
      </c>
      <c r="G7" s="12" t="s">
        <v>19</v>
      </c>
      <c r="H7" s="8">
        <v>1</v>
      </c>
      <c r="I7" s="8">
        <v>1</v>
      </c>
      <c r="K7" s="11"/>
      <c r="L7" s="7" t="s">
        <v>307</v>
      </c>
      <c r="N7" s="5">
        <f>ROWS($2:7)</f>
        <v>6</v>
      </c>
      <c r="O7" s="5">
        <f>COUNTIF($G$2:$G7,O$1)</f>
        <v>3</v>
      </c>
      <c r="P7" s="5">
        <f>COUNTIF($G$2:$G7,P$1)</f>
        <v>1</v>
      </c>
      <c r="Q7" s="5">
        <f>COUNTIF($G$2:$G7,Q$1)</f>
        <v>2</v>
      </c>
      <c r="R7" s="5">
        <f>SUM(H$2:H7)</f>
        <v>13</v>
      </c>
      <c r="S7" s="5">
        <f>SUM(I$2:I7)</f>
        <v>10</v>
      </c>
      <c r="T7" s="5">
        <f t="shared" si="11"/>
        <v>7</v>
      </c>
      <c r="BG7" s="4">
        <f t="shared" si="0"/>
        <v>0</v>
      </c>
      <c r="BH7" s="4">
        <f>IF(G7="W",BH5+1,0)</f>
        <v>0</v>
      </c>
      <c r="BI7" s="4">
        <f t="shared" si="2"/>
        <v>1</v>
      </c>
      <c r="BJ7" s="4">
        <f>IF(G7="D",BJ5+1,0)</f>
        <v>1</v>
      </c>
      <c r="BK7" s="4">
        <f t="shared" si="4"/>
        <v>0</v>
      </c>
      <c r="BL7" s="4">
        <f>IF(G7="L",BL5+1,0)</f>
        <v>0</v>
      </c>
      <c r="BM7" s="4">
        <f t="shared" si="6"/>
        <v>1</v>
      </c>
      <c r="BN7" s="4">
        <f>IF(OR(G7="W",G7="D"),BN5+1,0)</f>
        <v>2</v>
      </c>
      <c r="BO7" s="4">
        <f t="shared" si="8"/>
        <v>1</v>
      </c>
      <c r="BP7" s="4">
        <f>IF(OR(G7="L",G7="D"),BP5+1,0)</f>
        <v>1</v>
      </c>
    </row>
    <row r="8" spans="1:130" x14ac:dyDescent="0.15">
      <c r="A8" s="52">
        <v>7</v>
      </c>
      <c r="B8" s="5">
        <f t="shared" si="12"/>
        <v>7</v>
      </c>
      <c r="C8" s="5" t="str">
        <f t="shared" si="10"/>
        <v>707</v>
      </c>
      <c r="D8" s="10">
        <v>10493</v>
      </c>
      <c r="E8" s="8" t="s">
        <v>1</v>
      </c>
      <c r="F8" s="5" t="s">
        <v>156</v>
      </c>
      <c r="G8" s="12" t="s">
        <v>19</v>
      </c>
      <c r="H8" s="8">
        <v>1</v>
      </c>
      <c r="I8" s="8">
        <v>1</v>
      </c>
      <c r="K8" s="11"/>
      <c r="L8" s="7" t="s">
        <v>308</v>
      </c>
      <c r="N8" s="5">
        <f>ROWS($2:8)</f>
        <v>7</v>
      </c>
      <c r="O8" s="5">
        <f>COUNTIF($G$2:$G8,O$1)</f>
        <v>3</v>
      </c>
      <c r="P8" s="5">
        <f>COUNTIF($G$2:$G8,P$1)</f>
        <v>2</v>
      </c>
      <c r="Q8" s="5">
        <f>COUNTIF($G$2:$G8,Q$1)</f>
        <v>2</v>
      </c>
      <c r="R8" s="5">
        <f>SUM(H$2:H8)</f>
        <v>14</v>
      </c>
      <c r="S8" s="5">
        <f>SUM(I$2:I8)</f>
        <v>11</v>
      </c>
      <c r="T8" s="5">
        <f t="shared" si="11"/>
        <v>8</v>
      </c>
      <c r="BG8" s="4">
        <f t="shared" si="0"/>
        <v>0</v>
      </c>
      <c r="BH8" s="4">
        <f t="shared" si="1"/>
        <v>0</v>
      </c>
      <c r="BI8" s="4">
        <f t="shared" si="2"/>
        <v>1</v>
      </c>
      <c r="BJ8" s="4">
        <f t="shared" si="3"/>
        <v>2</v>
      </c>
      <c r="BK8" s="4">
        <f t="shared" si="4"/>
        <v>0</v>
      </c>
      <c r="BL8" s="4">
        <f t="shared" si="5"/>
        <v>0</v>
      </c>
      <c r="BM8" s="4">
        <f t="shared" si="6"/>
        <v>1</v>
      </c>
      <c r="BN8" s="4">
        <f t="shared" si="7"/>
        <v>3</v>
      </c>
      <c r="BO8" s="4">
        <f t="shared" si="8"/>
        <v>1</v>
      </c>
      <c r="BP8" s="4">
        <f t="shared" si="9"/>
        <v>2</v>
      </c>
    </row>
    <row r="9" spans="1:130" x14ac:dyDescent="0.15">
      <c r="A9" s="52">
        <v>7</v>
      </c>
      <c r="B9" s="5">
        <f t="shared" si="12"/>
        <v>8</v>
      </c>
      <c r="C9" s="5" t="str">
        <f t="shared" si="10"/>
        <v>708</v>
      </c>
      <c r="D9" s="10">
        <v>10504</v>
      </c>
      <c r="E9" s="8" t="s">
        <v>1</v>
      </c>
      <c r="F9" s="5" t="s">
        <v>28</v>
      </c>
      <c r="G9" s="12" t="s">
        <v>18</v>
      </c>
      <c r="H9" s="8">
        <v>3</v>
      </c>
      <c r="I9" s="8">
        <v>1</v>
      </c>
      <c r="K9" s="11"/>
      <c r="L9" s="7" t="s">
        <v>309</v>
      </c>
      <c r="N9" s="5">
        <f>ROWS($2:9)</f>
        <v>8</v>
      </c>
      <c r="O9" s="5">
        <f>COUNTIF($G$2:$G9,O$1)</f>
        <v>4</v>
      </c>
      <c r="P9" s="5">
        <f>COUNTIF($G$2:$G9,P$1)</f>
        <v>2</v>
      </c>
      <c r="Q9" s="5">
        <f>COUNTIF($G$2:$G9,Q$1)</f>
        <v>2</v>
      </c>
      <c r="R9" s="5">
        <f>SUM(H$2:H9)</f>
        <v>17</v>
      </c>
      <c r="S9" s="5">
        <f>SUM(I$2:I9)</f>
        <v>12</v>
      </c>
      <c r="T9" s="5">
        <f t="shared" si="11"/>
        <v>10</v>
      </c>
      <c r="BG9" s="4">
        <f t="shared" si="0"/>
        <v>1</v>
      </c>
      <c r="BH9" s="4">
        <f t="shared" si="1"/>
        <v>1</v>
      </c>
      <c r="BI9" s="4">
        <f t="shared" si="2"/>
        <v>0</v>
      </c>
      <c r="BJ9" s="4">
        <f t="shared" si="3"/>
        <v>0</v>
      </c>
      <c r="BK9" s="4">
        <f t="shared" si="4"/>
        <v>0</v>
      </c>
      <c r="BL9" s="4">
        <f t="shared" si="5"/>
        <v>0</v>
      </c>
      <c r="BM9" s="4">
        <f t="shared" si="6"/>
        <v>1</v>
      </c>
      <c r="BN9" s="4">
        <f t="shared" si="7"/>
        <v>4</v>
      </c>
      <c r="BO9" s="4">
        <f t="shared" si="8"/>
        <v>0</v>
      </c>
      <c r="BP9" s="4">
        <f t="shared" si="9"/>
        <v>0</v>
      </c>
    </row>
    <row r="10" spans="1:130" x14ac:dyDescent="0.15">
      <c r="A10" s="52">
        <v>7</v>
      </c>
      <c r="B10" s="5">
        <f t="shared" si="12"/>
        <v>9</v>
      </c>
      <c r="C10" s="5" t="str">
        <f t="shared" si="10"/>
        <v>709</v>
      </c>
      <c r="D10" s="10">
        <v>10507</v>
      </c>
      <c r="E10" s="8" t="s">
        <v>1</v>
      </c>
      <c r="F10" s="5" t="s">
        <v>183</v>
      </c>
      <c r="G10" s="12" t="s">
        <v>18</v>
      </c>
      <c r="H10" s="8">
        <v>3</v>
      </c>
      <c r="I10" s="8">
        <v>2</v>
      </c>
      <c r="K10" s="11"/>
      <c r="L10" s="7" t="s">
        <v>312</v>
      </c>
      <c r="N10" s="5">
        <f>ROWS($2:10)</f>
        <v>9</v>
      </c>
      <c r="O10" s="5">
        <f>COUNTIF($G$2:$G10,O$1)</f>
        <v>5</v>
      </c>
      <c r="P10" s="5">
        <f>COUNTIF($G$2:$G10,P$1)</f>
        <v>2</v>
      </c>
      <c r="Q10" s="5">
        <f>COUNTIF($G$2:$G10,Q$1)</f>
        <v>2</v>
      </c>
      <c r="R10" s="5">
        <f>SUM(H$2:H10)</f>
        <v>20</v>
      </c>
      <c r="S10" s="5">
        <f>SUM(I$2:I10)</f>
        <v>14</v>
      </c>
      <c r="T10" s="5">
        <f t="shared" si="11"/>
        <v>12</v>
      </c>
      <c r="BG10" s="4">
        <f t="shared" si="0"/>
        <v>1</v>
      </c>
      <c r="BH10" s="4">
        <f t="shared" si="1"/>
        <v>2</v>
      </c>
      <c r="BI10" s="4">
        <f t="shared" si="2"/>
        <v>0</v>
      </c>
      <c r="BJ10" s="4">
        <f t="shared" si="3"/>
        <v>0</v>
      </c>
      <c r="BK10" s="4">
        <f t="shared" si="4"/>
        <v>0</v>
      </c>
      <c r="BL10" s="4">
        <f t="shared" si="5"/>
        <v>0</v>
      </c>
      <c r="BM10" s="4">
        <f t="shared" si="6"/>
        <v>1</v>
      </c>
      <c r="BN10" s="4">
        <f t="shared" si="7"/>
        <v>5</v>
      </c>
      <c r="BO10" s="4">
        <f t="shared" si="8"/>
        <v>0</v>
      </c>
      <c r="BP10" s="4">
        <f t="shared" si="9"/>
        <v>0</v>
      </c>
    </row>
    <row r="11" spans="1:130" x14ac:dyDescent="0.15">
      <c r="A11" s="52">
        <v>7</v>
      </c>
      <c r="B11" s="5">
        <f t="shared" si="12"/>
        <v>10</v>
      </c>
      <c r="C11" s="5" t="str">
        <f t="shared" si="10"/>
        <v>710</v>
      </c>
      <c r="D11" s="10">
        <v>10518</v>
      </c>
      <c r="E11" s="8" t="s">
        <v>1</v>
      </c>
      <c r="F11" s="5" t="s">
        <v>0</v>
      </c>
      <c r="G11" s="12" t="s">
        <v>20</v>
      </c>
      <c r="H11" s="8">
        <v>0</v>
      </c>
      <c r="I11" s="8">
        <v>1</v>
      </c>
      <c r="K11" s="11"/>
      <c r="N11" s="5">
        <f>ROWS($2:11)</f>
        <v>10</v>
      </c>
      <c r="O11" s="5">
        <f>COUNTIF($G$2:$G11,O$1)</f>
        <v>5</v>
      </c>
      <c r="P11" s="5">
        <f>COUNTIF($G$2:$G11,P$1)</f>
        <v>2</v>
      </c>
      <c r="Q11" s="5">
        <f>COUNTIF($G$2:$G11,Q$1)</f>
        <v>3</v>
      </c>
      <c r="R11" s="5">
        <f>SUM(H$2:H11)</f>
        <v>20</v>
      </c>
      <c r="S11" s="5">
        <f>SUM(I$2:I11)</f>
        <v>15</v>
      </c>
      <c r="T11" s="5">
        <f t="shared" si="11"/>
        <v>12</v>
      </c>
      <c r="BG11" s="4">
        <f t="shared" si="0"/>
        <v>0</v>
      </c>
      <c r="BH11" s="4">
        <f t="shared" si="1"/>
        <v>0</v>
      </c>
      <c r="BI11" s="4">
        <f t="shared" si="2"/>
        <v>0</v>
      </c>
      <c r="BJ11" s="4">
        <f t="shared" si="3"/>
        <v>0</v>
      </c>
      <c r="BK11" s="4">
        <f t="shared" si="4"/>
        <v>1</v>
      </c>
      <c r="BL11" s="4">
        <f t="shared" si="5"/>
        <v>1</v>
      </c>
      <c r="BM11" s="4">
        <f t="shared" si="6"/>
        <v>0</v>
      </c>
      <c r="BN11" s="4">
        <f t="shared" si="7"/>
        <v>0</v>
      </c>
      <c r="BO11" s="4">
        <f t="shared" si="8"/>
        <v>1</v>
      </c>
      <c r="BP11" s="4">
        <f t="shared" si="9"/>
        <v>1</v>
      </c>
    </row>
    <row r="12" spans="1:130" x14ac:dyDescent="0.15">
      <c r="A12" s="52">
        <v>7</v>
      </c>
      <c r="B12" s="5">
        <f t="shared" si="12"/>
        <v>11</v>
      </c>
      <c r="C12" s="5" t="str">
        <f t="shared" si="10"/>
        <v>711</v>
      </c>
      <c r="D12" s="10">
        <v>10521</v>
      </c>
      <c r="E12" s="8" t="s">
        <v>22</v>
      </c>
      <c r="F12" s="7" t="s">
        <v>120</v>
      </c>
      <c r="G12" s="12" t="s">
        <v>18</v>
      </c>
      <c r="H12" s="8">
        <v>0</v>
      </c>
      <c r="I12" s="8">
        <v>6</v>
      </c>
      <c r="K12" s="11"/>
      <c r="N12" s="5">
        <f>ROWS($2:12)</f>
        <v>11</v>
      </c>
      <c r="O12" s="5">
        <f>COUNTIF($G$2:$G12,O$1)</f>
        <v>6</v>
      </c>
      <c r="P12" s="5">
        <f>COUNTIF($G$2:$G12,P$1)</f>
        <v>2</v>
      </c>
      <c r="Q12" s="5">
        <f>COUNTIF($G$2:$G12,Q$1)</f>
        <v>3</v>
      </c>
      <c r="R12" s="5">
        <f>SUM(H$2:H12)</f>
        <v>20</v>
      </c>
      <c r="S12" s="5">
        <f>SUM(I$2:I12)</f>
        <v>21</v>
      </c>
      <c r="T12" s="5">
        <f t="shared" si="11"/>
        <v>14</v>
      </c>
      <c r="BG12" s="4">
        <f t="shared" si="0"/>
        <v>1</v>
      </c>
      <c r="BH12" s="4">
        <f t="shared" si="1"/>
        <v>1</v>
      </c>
      <c r="BI12" s="4">
        <f t="shared" si="2"/>
        <v>0</v>
      </c>
      <c r="BJ12" s="4">
        <f t="shared" si="3"/>
        <v>0</v>
      </c>
      <c r="BK12" s="4">
        <f t="shared" si="4"/>
        <v>0</v>
      </c>
      <c r="BL12" s="4">
        <f t="shared" si="5"/>
        <v>0</v>
      </c>
      <c r="BM12" s="4">
        <f t="shared" si="6"/>
        <v>1</v>
      </c>
      <c r="BN12" s="4">
        <f t="shared" si="7"/>
        <v>1</v>
      </c>
      <c r="BO12" s="4">
        <f t="shared" si="8"/>
        <v>0</v>
      </c>
      <c r="BP12" s="4">
        <f t="shared" si="9"/>
        <v>0</v>
      </c>
    </row>
    <row r="13" spans="1:130" x14ac:dyDescent="0.15">
      <c r="A13" s="52">
        <v>7</v>
      </c>
      <c r="B13" s="5">
        <f t="shared" si="12"/>
        <v>12</v>
      </c>
      <c r="C13" s="5" t="str">
        <f t="shared" si="10"/>
        <v>712</v>
      </c>
      <c r="D13" s="10">
        <v>10532</v>
      </c>
      <c r="E13" s="8" t="s">
        <v>1</v>
      </c>
      <c r="F13" s="5" t="s">
        <v>176</v>
      </c>
      <c r="G13" s="12" t="s">
        <v>18</v>
      </c>
      <c r="H13" s="8">
        <v>4</v>
      </c>
      <c r="I13" s="8">
        <v>2</v>
      </c>
      <c r="K13" s="11"/>
      <c r="L13" s="7" t="s">
        <v>313</v>
      </c>
      <c r="N13" s="5">
        <f>ROWS($2:13)</f>
        <v>12</v>
      </c>
      <c r="O13" s="5">
        <f>COUNTIF($G$2:$G13,O$1)</f>
        <v>7</v>
      </c>
      <c r="P13" s="5">
        <f>COUNTIF($G$2:$G13,P$1)</f>
        <v>2</v>
      </c>
      <c r="Q13" s="5">
        <f>COUNTIF($G$2:$G13,Q$1)</f>
        <v>3</v>
      </c>
      <c r="R13" s="5">
        <f>SUM(H$2:H13)</f>
        <v>24</v>
      </c>
      <c r="S13" s="5">
        <f>SUM(I$2:I13)</f>
        <v>23</v>
      </c>
      <c r="T13" s="5">
        <f t="shared" si="11"/>
        <v>16</v>
      </c>
      <c r="BG13" s="4">
        <f t="shared" si="0"/>
        <v>1</v>
      </c>
      <c r="BH13" s="4">
        <f t="shared" si="1"/>
        <v>2</v>
      </c>
      <c r="BI13" s="4">
        <f t="shared" si="2"/>
        <v>0</v>
      </c>
      <c r="BJ13" s="4">
        <f t="shared" si="3"/>
        <v>0</v>
      </c>
      <c r="BK13" s="4">
        <f t="shared" si="4"/>
        <v>0</v>
      </c>
      <c r="BL13" s="4">
        <f t="shared" si="5"/>
        <v>0</v>
      </c>
      <c r="BM13" s="4">
        <f t="shared" si="6"/>
        <v>1</v>
      </c>
      <c r="BN13" s="4">
        <f t="shared" si="7"/>
        <v>2</v>
      </c>
      <c r="BO13" s="4">
        <f t="shared" si="8"/>
        <v>0</v>
      </c>
      <c r="BP13" s="4">
        <f t="shared" si="9"/>
        <v>0</v>
      </c>
    </row>
    <row r="14" spans="1:130" x14ac:dyDescent="0.15">
      <c r="A14" s="52">
        <v>7</v>
      </c>
      <c r="B14" s="5">
        <f t="shared" si="12"/>
        <v>13</v>
      </c>
      <c r="C14" s="5" t="str">
        <f t="shared" si="10"/>
        <v>713</v>
      </c>
      <c r="D14" s="10">
        <v>10535</v>
      </c>
      <c r="E14" s="8" t="s">
        <v>1</v>
      </c>
      <c r="F14" s="7" t="s">
        <v>134</v>
      </c>
      <c r="G14" s="12" t="s">
        <v>18</v>
      </c>
      <c r="H14" s="8">
        <v>6</v>
      </c>
      <c r="I14" s="8">
        <v>1</v>
      </c>
      <c r="K14" s="11"/>
      <c r="L14" s="7" t="s">
        <v>357</v>
      </c>
      <c r="N14" s="5">
        <f>ROWS($2:14)</f>
        <v>13</v>
      </c>
      <c r="O14" s="5">
        <f>COUNTIF($G$2:$G14,O$1)</f>
        <v>8</v>
      </c>
      <c r="P14" s="5">
        <f>COUNTIF($G$2:$G14,P$1)</f>
        <v>2</v>
      </c>
      <c r="Q14" s="5">
        <f>COUNTIF($G$2:$G14,Q$1)</f>
        <v>3</v>
      </c>
      <c r="R14" s="5">
        <f>SUM(H$2:H13)</f>
        <v>24</v>
      </c>
      <c r="S14" s="5">
        <f>SUM(I$2:I13)</f>
        <v>23</v>
      </c>
      <c r="T14" s="5">
        <f t="shared" si="11"/>
        <v>18</v>
      </c>
      <c r="BG14" s="4">
        <f t="shared" si="0"/>
        <v>1</v>
      </c>
      <c r="BH14" s="4">
        <f t="shared" si="1"/>
        <v>3</v>
      </c>
      <c r="BI14" s="4">
        <f t="shared" si="2"/>
        <v>0</v>
      </c>
      <c r="BJ14" s="4">
        <f t="shared" si="3"/>
        <v>0</v>
      </c>
      <c r="BK14" s="4">
        <f t="shared" si="4"/>
        <v>0</v>
      </c>
      <c r="BL14" s="4">
        <f t="shared" si="5"/>
        <v>0</v>
      </c>
      <c r="BM14" s="4">
        <f t="shared" si="6"/>
        <v>1</v>
      </c>
      <c r="BN14" s="4">
        <f t="shared" si="7"/>
        <v>3</v>
      </c>
      <c r="BO14" s="4">
        <f t="shared" si="8"/>
        <v>0</v>
      </c>
      <c r="BP14" s="4">
        <f t="shared" si="9"/>
        <v>0</v>
      </c>
    </row>
    <row r="15" spans="1:130" x14ac:dyDescent="0.15">
      <c r="A15" s="52">
        <v>7</v>
      </c>
      <c r="B15" s="5">
        <f t="shared" si="12"/>
        <v>14</v>
      </c>
      <c r="C15" s="5" t="str">
        <f t="shared" si="10"/>
        <v>714</v>
      </c>
      <c r="D15" s="10">
        <v>10538</v>
      </c>
      <c r="E15" s="8" t="s">
        <v>22</v>
      </c>
      <c r="F15" s="5" t="s">
        <v>140</v>
      </c>
      <c r="G15" s="12" t="s">
        <v>20</v>
      </c>
      <c r="H15" s="8">
        <v>0</v>
      </c>
      <c r="I15" s="8">
        <v>3</v>
      </c>
      <c r="K15" s="11"/>
      <c r="N15" s="5">
        <f>ROWS($2:15)</f>
        <v>14</v>
      </c>
      <c r="O15" s="5">
        <f>COUNTIF($G$2:$G15,O$1)</f>
        <v>8</v>
      </c>
      <c r="P15" s="5">
        <f>COUNTIF($G$2:$G15,P$1)</f>
        <v>2</v>
      </c>
      <c r="Q15" s="5">
        <f>COUNTIF($G$2:$G15,Q$1)</f>
        <v>4</v>
      </c>
      <c r="R15" s="5">
        <f>SUM(H$2:H14)</f>
        <v>30</v>
      </c>
      <c r="S15" s="5">
        <f>SUM(I$2:I14)</f>
        <v>24</v>
      </c>
      <c r="T15" s="5">
        <f t="shared" si="11"/>
        <v>18</v>
      </c>
      <c r="BG15" s="4">
        <f t="shared" si="0"/>
        <v>0</v>
      </c>
      <c r="BH15" s="4">
        <f t="shared" si="1"/>
        <v>0</v>
      </c>
      <c r="BI15" s="4">
        <f t="shared" si="2"/>
        <v>0</v>
      </c>
      <c r="BJ15" s="4">
        <f t="shared" si="3"/>
        <v>0</v>
      </c>
      <c r="BK15" s="4">
        <f t="shared" si="4"/>
        <v>1</v>
      </c>
      <c r="BL15" s="4">
        <f t="shared" si="5"/>
        <v>1</v>
      </c>
      <c r="BM15" s="4">
        <f t="shared" si="6"/>
        <v>0</v>
      </c>
      <c r="BN15" s="4">
        <f t="shared" si="7"/>
        <v>0</v>
      </c>
      <c r="BO15" s="4">
        <f t="shared" si="8"/>
        <v>1</v>
      </c>
      <c r="BP15" s="4">
        <f t="shared" si="9"/>
        <v>1</v>
      </c>
    </row>
    <row r="16" spans="1:130" x14ac:dyDescent="0.15">
      <c r="A16" s="52">
        <v>7</v>
      </c>
      <c r="B16" s="5">
        <f t="shared" si="12"/>
        <v>15</v>
      </c>
      <c r="C16" s="5" t="str">
        <f t="shared" si="10"/>
        <v>715</v>
      </c>
      <c r="D16" s="10">
        <v>10543</v>
      </c>
      <c r="E16" s="8" t="s">
        <v>22</v>
      </c>
      <c r="F16" s="5" t="s">
        <v>157</v>
      </c>
      <c r="G16" s="12" t="s">
        <v>20</v>
      </c>
      <c r="H16" s="8">
        <v>1</v>
      </c>
      <c r="I16" s="8">
        <v>6</v>
      </c>
      <c r="K16" s="11"/>
      <c r="L16" s="7" t="s">
        <v>307</v>
      </c>
      <c r="N16" s="5">
        <f>ROWS($2:16)</f>
        <v>15</v>
      </c>
      <c r="O16" s="5">
        <f>COUNTIF($G$2:$G16,O$1)</f>
        <v>8</v>
      </c>
      <c r="P16" s="5">
        <f>COUNTIF($G$2:$G16,P$1)</f>
        <v>2</v>
      </c>
      <c r="Q16" s="5">
        <f>COUNTIF($G$2:$G16,Q$1)</f>
        <v>5</v>
      </c>
      <c r="R16" s="5">
        <f>SUM(H$2:H15)</f>
        <v>30</v>
      </c>
      <c r="S16" s="5">
        <f>SUM(I$2:I15)</f>
        <v>27</v>
      </c>
      <c r="T16" s="5">
        <f t="shared" si="11"/>
        <v>18</v>
      </c>
      <c r="BG16" s="4">
        <f t="shared" si="0"/>
        <v>0</v>
      </c>
      <c r="BH16" s="4">
        <f t="shared" si="1"/>
        <v>0</v>
      </c>
      <c r="BI16" s="4">
        <f t="shared" si="2"/>
        <v>0</v>
      </c>
      <c r="BJ16" s="4">
        <f t="shared" si="3"/>
        <v>0</v>
      </c>
      <c r="BK16" s="4">
        <f t="shared" si="4"/>
        <v>1</v>
      </c>
      <c r="BL16" s="4">
        <f t="shared" si="5"/>
        <v>2</v>
      </c>
      <c r="BM16" s="4">
        <f t="shared" si="6"/>
        <v>0</v>
      </c>
      <c r="BN16" s="4">
        <f t="shared" si="7"/>
        <v>0</v>
      </c>
      <c r="BO16" s="4">
        <f t="shared" si="8"/>
        <v>1</v>
      </c>
      <c r="BP16" s="4">
        <f t="shared" si="9"/>
        <v>2</v>
      </c>
    </row>
    <row r="17" spans="1:130" x14ac:dyDescent="0.15">
      <c r="A17" s="52">
        <v>7</v>
      </c>
      <c r="B17" s="5">
        <f t="shared" si="12"/>
        <v>16</v>
      </c>
      <c r="C17" s="5" t="str">
        <f t="shared" si="10"/>
        <v>716</v>
      </c>
      <c r="D17" s="10">
        <v>10549</v>
      </c>
      <c r="E17" s="8" t="s">
        <v>1</v>
      </c>
      <c r="F17" s="5" t="s">
        <v>172</v>
      </c>
      <c r="G17" s="12" t="s">
        <v>20</v>
      </c>
      <c r="H17" s="8">
        <v>1</v>
      </c>
      <c r="I17" s="8">
        <v>2</v>
      </c>
      <c r="K17" s="11"/>
      <c r="L17" s="7" t="s">
        <v>59</v>
      </c>
      <c r="N17" s="5">
        <f>ROWS($2:17)</f>
        <v>16</v>
      </c>
      <c r="O17" s="5">
        <f>COUNTIF($G$2:$G17,O$1)</f>
        <v>8</v>
      </c>
      <c r="P17" s="5">
        <f>COUNTIF($G$2:$G17,P$1)</f>
        <v>2</v>
      </c>
      <c r="Q17" s="5">
        <f>COUNTIF($G$2:$G17,Q$1)</f>
        <v>6</v>
      </c>
      <c r="R17" s="5">
        <f>SUM(H$2:H16)</f>
        <v>31</v>
      </c>
      <c r="S17" s="5">
        <f>SUM(I$2:I16)</f>
        <v>33</v>
      </c>
      <c r="T17" s="5">
        <f t="shared" si="11"/>
        <v>18</v>
      </c>
      <c r="BG17" s="4">
        <f t="shared" si="0"/>
        <v>0</v>
      </c>
      <c r="BH17" s="4">
        <f t="shared" si="1"/>
        <v>0</v>
      </c>
      <c r="BI17" s="4">
        <f t="shared" si="2"/>
        <v>0</v>
      </c>
      <c r="BJ17" s="4">
        <f t="shared" si="3"/>
        <v>0</v>
      </c>
      <c r="BK17" s="4">
        <f t="shared" si="4"/>
        <v>1</v>
      </c>
      <c r="BL17" s="4">
        <f t="shared" si="5"/>
        <v>3</v>
      </c>
      <c r="BM17" s="4">
        <f t="shared" si="6"/>
        <v>0</v>
      </c>
      <c r="BN17" s="4">
        <f t="shared" si="7"/>
        <v>0</v>
      </c>
      <c r="BO17" s="4">
        <f t="shared" si="8"/>
        <v>1</v>
      </c>
      <c r="BP17" s="4">
        <f t="shared" si="9"/>
        <v>3</v>
      </c>
    </row>
    <row r="18" spans="1:130" s="7" customFormat="1" x14ac:dyDescent="0.15">
      <c r="A18" s="52">
        <v>7</v>
      </c>
      <c r="B18" s="5">
        <f t="shared" si="12"/>
        <v>17</v>
      </c>
      <c r="C18" s="5" t="str">
        <f t="shared" si="10"/>
        <v>717</v>
      </c>
      <c r="D18" s="10">
        <v>10563</v>
      </c>
      <c r="E18" s="8" t="s">
        <v>22</v>
      </c>
      <c r="F18" s="7" t="s">
        <v>13</v>
      </c>
      <c r="G18" s="12" t="s">
        <v>20</v>
      </c>
      <c r="H18" s="8">
        <v>1</v>
      </c>
      <c r="I18" s="8">
        <v>2</v>
      </c>
      <c r="J18" s="8"/>
      <c r="K18" s="11"/>
      <c r="L18" s="7" t="s">
        <v>314</v>
      </c>
      <c r="M18" s="8"/>
      <c r="N18" s="5">
        <f>ROWS($2:18)</f>
        <v>17</v>
      </c>
      <c r="O18" s="5">
        <f>COUNTIF($G$2:$G18,O$1)</f>
        <v>8</v>
      </c>
      <c r="P18" s="5">
        <f>COUNTIF($G$2:$G18,P$1)</f>
        <v>2</v>
      </c>
      <c r="Q18" s="5">
        <f>COUNTIF($G$2:$G18,Q$1)</f>
        <v>7</v>
      </c>
      <c r="R18" s="5">
        <f>SUM(H$2:H17)</f>
        <v>32</v>
      </c>
      <c r="S18" s="5">
        <f>SUM(I$2:I17)</f>
        <v>35</v>
      </c>
      <c r="T18" s="5">
        <f t="shared" si="11"/>
        <v>18</v>
      </c>
      <c r="U18" s="8"/>
      <c r="V18" s="5"/>
      <c r="W18" s="5"/>
      <c r="X18" s="5"/>
      <c r="Y18" s="5"/>
      <c r="Z18" s="5"/>
      <c r="AA18" s="5"/>
      <c r="AB18" s="5"/>
      <c r="AC18" s="5"/>
      <c r="AD18" s="9"/>
      <c r="AE18" s="9"/>
      <c r="AF18" s="3"/>
      <c r="AG18" s="3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14"/>
      <c r="AZ18" s="4"/>
      <c r="BA18" s="4"/>
      <c r="BB18" s="4"/>
      <c r="BC18" s="4"/>
      <c r="BD18" s="4"/>
      <c r="BE18" s="4"/>
      <c r="BF18" s="4"/>
      <c r="BG18" s="4">
        <f t="shared" ref="BG18:BG30" si="13">IF(G20="W",1,0)</f>
        <v>1</v>
      </c>
      <c r="BH18" s="4">
        <f t="shared" ref="BH18:BH30" si="14">IF(G20="W",BH17+1,0)</f>
        <v>1</v>
      </c>
      <c r="BI18" s="4">
        <f t="shared" ref="BI18:BI30" si="15">IF(G20="D",1,0)</f>
        <v>0</v>
      </c>
      <c r="BJ18" s="4">
        <f t="shared" ref="BJ18:BJ30" si="16">IF(G20="D",BJ17+1,0)</f>
        <v>0</v>
      </c>
      <c r="BK18" s="4">
        <f t="shared" ref="BK18:BK30" si="17">IF(G20="L",1,0)</f>
        <v>0</v>
      </c>
      <c r="BL18" s="4">
        <f t="shared" ref="BL18:BL30" si="18">IF(G20="L",BL17+1,0)</f>
        <v>0</v>
      </c>
      <c r="BM18" s="4">
        <f t="shared" ref="BM18:BM30" si="19">IF(OR(G20="W",G20="D"),1,0)</f>
        <v>1</v>
      </c>
      <c r="BN18" s="4">
        <f t="shared" ref="BN18:BN30" si="20">IF(OR(G20="W",G20="D"),BN17+1,0)</f>
        <v>1</v>
      </c>
      <c r="BO18" s="4">
        <f t="shared" ref="BO18:BO30" si="21">IF(OR(G20="L",G20="D"),1,0)</f>
        <v>0</v>
      </c>
      <c r="BP18" s="4">
        <f t="shared" ref="BP18:BP30" si="22">IF(OR(G20="L",G20="D"),BP17+1,0)</f>
        <v>0</v>
      </c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</row>
    <row r="19" spans="1:130" s="7" customFormat="1" x14ac:dyDescent="0.15">
      <c r="A19" s="52">
        <v>7</v>
      </c>
      <c r="B19" s="5">
        <f t="shared" si="12"/>
        <v>18</v>
      </c>
      <c r="C19" s="5" t="str">
        <f t="shared" si="10"/>
        <v>718</v>
      </c>
      <c r="D19" s="10">
        <v>10577</v>
      </c>
      <c r="E19" s="8" t="s">
        <v>1</v>
      </c>
      <c r="F19" s="5" t="s">
        <v>158</v>
      </c>
      <c r="G19" s="12" t="s">
        <v>19</v>
      </c>
      <c r="H19" s="8">
        <v>1</v>
      </c>
      <c r="I19" s="8">
        <v>1</v>
      </c>
      <c r="J19" s="8"/>
      <c r="K19" s="11"/>
      <c r="L19" s="7" t="s">
        <v>315</v>
      </c>
      <c r="M19" s="8"/>
      <c r="N19" s="5">
        <f>ROWS($2:19)</f>
        <v>18</v>
      </c>
      <c r="O19" s="5">
        <f>COUNTIF($G$2:$G19,O$1)</f>
        <v>8</v>
      </c>
      <c r="P19" s="5">
        <f>COUNTIF($G$2:$G19,P$1)</f>
        <v>3</v>
      </c>
      <c r="Q19" s="5">
        <f>COUNTIF($G$2:$G19,Q$1)</f>
        <v>7</v>
      </c>
      <c r="R19" s="5">
        <f>SUM(H$2:H18)</f>
        <v>33</v>
      </c>
      <c r="S19" s="5">
        <f>SUM(I$2:I18)</f>
        <v>37</v>
      </c>
      <c r="T19" s="5">
        <f t="shared" si="11"/>
        <v>19</v>
      </c>
      <c r="U19" s="8"/>
      <c r="V19" s="5"/>
      <c r="W19" s="5"/>
      <c r="X19" s="5"/>
      <c r="Y19" s="5"/>
      <c r="Z19" s="5"/>
      <c r="AA19" s="5"/>
      <c r="AB19" s="5"/>
      <c r="AC19" s="5"/>
      <c r="AD19" s="9"/>
      <c r="AE19" s="9"/>
      <c r="AF19" s="3"/>
      <c r="AG19" s="3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14"/>
      <c r="AZ19" s="4"/>
      <c r="BA19" s="4"/>
      <c r="BB19" s="4"/>
      <c r="BC19" s="4"/>
      <c r="BD19" s="4"/>
      <c r="BE19" s="4"/>
      <c r="BF19" s="4"/>
      <c r="BG19" s="4">
        <f t="shared" si="13"/>
        <v>0</v>
      </c>
      <c r="BH19" s="4">
        <f t="shared" si="14"/>
        <v>0</v>
      </c>
      <c r="BI19" s="4">
        <f t="shared" si="15"/>
        <v>0</v>
      </c>
      <c r="BJ19" s="4">
        <f t="shared" si="16"/>
        <v>0</v>
      </c>
      <c r="BK19" s="4">
        <f t="shared" si="17"/>
        <v>1</v>
      </c>
      <c r="BL19" s="4">
        <f t="shared" si="18"/>
        <v>1</v>
      </c>
      <c r="BM19" s="4">
        <f t="shared" si="19"/>
        <v>0</v>
      </c>
      <c r="BN19" s="4">
        <f t="shared" si="20"/>
        <v>0</v>
      </c>
      <c r="BO19" s="4">
        <f t="shared" si="21"/>
        <v>1</v>
      </c>
      <c r="BP19" s="4">
        <f t="shared" si="22"/>
        <v>1</v>
      </c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</row>
    <row r="20" spans="1:130" s="7" customFormat="1" x14ac:dyDescent="0.15">
      <c r="A20" s="52">
        <v>7</v>
      </c>
      <c r="B20" s="5">
        <f t="shared" si="12"/>
        <v>19</v>
      </c>
      <c r="C20" s="5" t="str">
        <f t="shared" si="10"/>
        <v>719</v>
      </c>
      <c r="D20" s="10">
        <v>10584</v>
      </c>
      <c r="E20" s="8" t="s">
        <v>22</v>
      </c>
      <c r="F20" s="7" t="s">
        <v>175</v>
      </c>
      <c r="G20" s="12" t="s">
        <v>18</v>
      </c>
      <c r="H20" s="8">
        <v>2</v>
      </c>
      <c r="I20" s="8">
        <v>1</v>
      </c>
      <c r="J20" s="8"/>
      <c r="K20" s="11"/>
      <c r="L20" s="7" t="s">
        <v>316</v>
      </c>
      <c r="M20" s="8"/>
      <c r="N20" s="5">
        <f>ROWS($2:20)</f>
        <v>19</v>
      </c>
      <c r="O20" s="5">
        <f>COUNTIF($G$2:$G20,O$1)</f>
        <v>9</v>
      </c>
      <c r="P20" s="5">
        <f>COUNTIF($G$2:$G20,P$1)</f>
        <v>3</v>
      </c>
      <c r="Q20" s="5">
        <f>COUNTIF($G$2:$G20,Q$1)</f>
        <v>7</v>
      </c>
      <c r="R20" s="5">
        <f>SUM(H$2:H19)</f>
        <v>34</v>
      </c>
      <c r="S20" s="5">
        <f>SUM(I$2:I19)</f>
        <v>38</v>
      </c>
      <c r="T20" s="5">
        <f t="shared" si="11"/>
        <v>21</v>
      </c>
      <c r="U20" s="8"/>
      <c r="V20" s="5"/>
      <c r="W20" s="5"/>
      <c r="X20" s="5"/>
      <c r="Y20" s="5"/>
      <c r="Z20" s="5"/>
      <c r="AA20" s="5"/>
      <c r="AB20" s="5"/>
      <c r="AC20" s="5"/>
      <c r="AD20" s="9"/>
      <c r="AE20" s="9"/>
      <c r="AF20" s="3"/>
      <c r="AG20" s="3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14"/>
      <c r="AZ20" s="4"/>
      <c r="BA20" s="4"/>
      <c r="BB20" s="4"/>
      <c r="BC20" s="4"/>
      <c r="BD20" s="4"/>
      <c r="BE20" s="4"/>
      <c r="BF20" s="4"/>
      <c r="BG20" s="4">
        <f t="shared" si="13"/>
        <v>1</v>
      </c>
      <c r="BH20" s="4">
        <f t="shared" si="14"/>
        <v>1</v>
      </c>
      <c r="BI20" s="4">
        <f t="shared" si="15"/>
        <v>0</v>
      </c>
      <c r="BJ20" s="4">
        <f t="shared" si="16"/>
        <v>0</v>
      </c>
      <c r="BK20" s="4">
        <f t="shared" si="17"/>
        <v>0</v>
      </c>
      <c r="BL20" s="4">
        <f t="shared" si="18"/>
        <v>0</v>
      </c>
      <c r="BM20" s="4">
        <f t="shared" si="19"/>
        <v>1</v>
      </c>
      <c r="BN20" s="4">
        <f t="shared" si="20"/>
        <v>1</v>
      </c>
      <c r="BO20" s="4">
        <f t="shared" si="21"/>
        <v>0</v>
      </c>
      <c r="BP20" s="4">
        <f t="shared" si="22"/>
        <v>0</v>
      </c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</row>
    <row r="21" spans="1:130" s="7" customFormat="1" x14ac:dyDescent="0.15">
      <c r="A21" s="52">
        <v>7</v>
      </c>
      <c r="B21" s="5">
        <f t="shared" si="12"/>
        <v>20</v>
      </c>
      <c r="C21" s="5" t="str">
        <f t="shared" si="10"/>
        <v>720</v>
      </c>
      <c r="D21" s="10">
        <v>10587</v>
      </c>
      <c r="E21" s="8" t="s">
        <v>22</v>
      </c>
      <c r="F21" s="7" t="s">
        <v>98</v>
      </c>
      <c r="G21" s="12" t="s">
        <v>20</v>
      </c>
      <c r="H21" s="8">
        <v>0</v>
      </c>
      <c r="I21" s="8">
        <v>5</v>
      </c>
      <c r="J21" s="8"/>
      <c r="K21" s="11"/>
      <c r="M21" s="8"/>
      <c r="N21" s="5">
        <f>ROWS($2:21)</f>
        <v>20</v>
      </c>
      <c r="O21" s="5">
        <f>COUNTIF($G$2:$G21,O$1)</f>
        <v>9</v>
      </c>
      <c r="P21" s="5">
        <f>COUNTIF($G$2:$G21,P$1)</f>
        <v>3</v>
      </c>
      <c r="Q21" s="5">
        <f>COUNTIF($G$2:$G21,Q$1)</f>
        <v>8</v>
      </c>
      <c r="R21" s="5">
        <f>SUM(H$2:H20)</f>
        <v>36</v>
      </c>
      <c r="S21" s="5">
        <f>SUM(I$2:I20)</f>
        <v>39</v>
      </c>
      <c r="T21" s="5">
        <f t="shared" si="11"/>
        <v>21</v>
      </c>
      <c r="U21" s="8"/>
      <c r="V21" s="5"/>
      <c r="W21" s="5"/>
      <c r="X21" s="5"/>
      <c r="Y21" s="5"/>
      <c r="Z21" s="5"/>
      <c r="AA21" s="5"/>
      <c r="AB21" s="5"/>
      <c r="AC21" s="5"/>
      <c r="AD21" s="9"/>
      <c r="AE21" s="9"/>
      <c r="AF21" s="3"/>
      <c r="AG21" s="3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14"/>
      <c r="AZ21" s="4"/>
      <c r="BA21" s="4"/>
      <c r="BB21" s="4"/>
      <c r="BC21" s="4"/>
      <c r="BD21" s="4"/>
      <c r="BE21" s="4"/>
      <c r="BF21" s="4"/>
      <c r="BG21" s="4">
        <f t="shared" si="13"/>
        <v>1</v>
      </c>
      <c r="BH21" s="4">
        <f t="shared" si="14"/>
        <v>2</v>
      </c>
      <c r="BI21" s="4">
        <f t="shared" si="15"/>
        <v>0</v>
      </c>
      <c r="BJ21" s="4">
        <f t="shared" si="16"/>
        <v>0</v>
      </c>
      <c r="BK21" s="4">
        <f t="shared" si="17"/>
        <v>0</v>
      </c>
      <c r="BL21" s="4">
        <f t="shared" si="18"/>
        <v>0</v>
      </c>
      <c r="BM21" s="4">
        <f t="shared" si="19"/>
        <v>1</v>
      </c>
      <c r="BN21" s="4">
        <f t="shared" si="20"/>
        <v>2</v>
      </c>
      <c r="BO21" s="4">
        <f t="shared" si="21"/>
        <v>0</v>
      </c>
      <c r="BP21" s="4">
        <f t="shared" si="22"/>
        <v>0</v>
      </c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</row>
    <row r="22" spans="1:130" s="7" customFormat="1" x14ac:dyDescent="0.15">
      <c r="A22" s="52">
        <v>7</v>
      </c>
      <c r="B22" s="5">
        <f t="shared" si="12"/>
        <v>21</v>
      </c>
      <c r="C22" s="5" t="str">
        <f t="shared" si="10"/>
        <v>721</v>
      </c>
      <c r="D22" s="10">
        <v>10588</v>
      </c>
      <c r="E22" s="8" t="s">
        <v>1</v>
      </c>
      <c r="F22" s="7" t="s">
        <v>93</v>
      </c>
      <c r="G22" s="12" t="s">
        <v>18</v>
      </c>
      <c r="H22" s="8">
        <v>4</v>
      </c>
      <c r="I22" s="8">
        <v>1</v>
      </c>
      <c r="J22" s="8"/>
      <c r="K22" s="11"/>
      <c r="L22" s="7" t="s">
        <v>317</v>
      </c>
      <c r="M22" s="8"/>
      <c r="N22" s="5">
        <f>ROWS($2:22)</f>
        <v>21</v>
      </c>
      <c r="O22" s="5">
        <f>COUNTIF($G$2:$G22,O$1)</f>
        <v>10</v>
      </c>
      <c r="P22" s="5">
        <f>COUNTIF($G$2:$G22,P$1)</f>
        <v>3</v>
      </c>
      <c r="Q22" s="5">
        <f>COUNTIF($G$2:$G22,Q$1)</f>
        <v>8</v>
      </c>
      <c r="R22" s="5">
        <f>SUM(H$2:H21)</f>
        <v>36</v>
      </c>
      <c r="S22" s="5">
        <f>SUM(I$2:I21)</f>
        <v>44</v>
      </c>
      <c r="T22" s="5">
        <f t="shared" si="11"/>
        <v>23</v>
      </c>
      <c r="U22" s="8"/>
      <c r="V22" s="5"/>
      <c r="W22" s="5"/>
      <c r="X22" s="5"/>
      <c r="Y22" s="5"/>
      <c r="Z22" s="5"/>
      <c r="AA22" s="5"/>
      <c r="AB22" s="5"/>
      <c r="AC22" s="5"/>
      <c r="AD22" s="9"/>
      <c r="AE22" s="9"/>
      <c r="AF22" s="3"/>
      <c r="AG22" s="3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14"/>
      <c r="AZ22" s="4"/>
      <c r="BA22" s="4"/>
      <c r="BB22" s="4"/>
      <c r="BC22" s="4"/>
      <c r="BD22" s="4"/>
      <c r="BE22" s="4"/>
      <c r="BF22" s="4"/>
      <c r="BG22" s="4">
        <f t="shared" si="13"/>
        <v>0</v>
      </c>
      <c r="BH22" s="4">
        <f t="shared" si="14"/>
        <v>0</v>
      </c>
      <c r="BI22" s="4">
        <f t="shared" si="15"/>
        <v>1</v>
      </c>
      <c r="BJ22" s="4">
        <f t="shared" si="16"/>
        <v>1</v>
      </c>
      <c r="BK22" s="4">
        <f t="shared" si="17"/>
        <v>0</v>
      </c>
      <c r="BL22" s="4">
        <f t="shared" si="18"/>
        <v>0</v>
      </c>
      <c r="BM22" s="4">
        <f t="shared" si="19"/>
        <v>1</v>
      </c>
      <c r="BN22" s="4">
        <f t="shared" si="20"/>
        <v>3</v>
      </c>
      <c r="BO22" s="4">
        <f t="shared" si="21"/>
        <v>1</v>
      </c>
      <c r="BP22" s="4">
        <f t="shared" si="22"/>
        <v>1</v>
      </c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</row>
    <row r="23" spans="1:130" s="7" customFormat="1" x14ac:dyDescent="0.15">
      <c r="A23" s="52">
        <v>7</v>
      </c>
      <c r="B23" s="5">
        <f t="shared" si="12"/>
        <v>22</v>
      </c>
      <c r="C23" s="5" t="str">
        <f t="shared" si="10"/>
        <v>722</v>
      </c>
      <c r="D23" s="10">
        <v>10591</v>
      </c>
      <c r="E23" s="8" t="s">
        <v>1</v>
      </c>
      <c r="F23" s="5" t="s">
        <v>133</v>
      </c>
      <c r="G23" s="12" t="s">
        <v>18</v>
      </c>
      <c r="H23" s="8">
        <v>3</v>
      </c>
      <c r="I23" s="8">
        <v>2</v>
      </c>
      <c r="J23" s="8"/>
      <c r="K23" s="11"/>
      <c r="L23" s="7" t="s">
        <v>349</v>
      </c>
      <c r="M23" s="8"/>
      <c r="N23" s="5">
        <f>ROWS($2:23)</f>
        <v>22</v>
      </c>
      <c r="O23" s="5">
        <f>COUNTIF($G$2:$G23,O$1)</f>
        <v>11</v>
      </c>
      <c r="P23" s="5">
        <f>COUNTIF($G$2:$G23,P$1)</f>
        <v>3</v>
      </c>
      <c r="Q23" s="5">
        <f>COUNTIF($G$2:$G23,Q$1)</f>
        <v>8</v>
      </c>
      <c r="R23" s="5">
        <f>SUM(H$2:H22)</f>
        <v>40</v>
      </c>
      <c r="S23" s="5">
        <f>SUM(I$2:I22)</f>
        <v>45</v>
      </c>
      <c r="T23" s="5">
        <f t="shared" si="11"/>
        <v>25</v>
      </c>
      <c r="U23" s="8"/>
      <c r="V23" s="5"/>
      <c r="W23" s="5"/>
      <c r="X23" s="5"/>
      <c r="Y23" s="5"/>
      <c r="Z23" s="5"/>
      <c r="AA23" s="5"/>
      <c r="AB23" s="5"/>
      <c r="AC23" s="5"/>
      <c r="AD23" s="9"/>
      <c r="AE23" s="9"/>
      <c r="AF23" s="3"/>
      <c r="AG23" s="3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14"/>
      <c r="AZ23" s="4"/>
      <c r="BA23" s="4"/>
      <c r="BB23" s="4"/>
      <c r="BC23" s="4"/>
      <c r="BD23" s="4"/>
      <c r="BE23" s="4"/>
      <c r="BF23" s="4"/>
      <c r="BG23" s="4">
        <f t="shared" si="13"/>
        <v>0</v>
      </c>
      <c r="BH23" s="4">
        <f t="shared" si="14"/>
        <v>0</v>
      </c>
      <c r="BI23" s="4">
        <f t="shared" si="15"/>
        <v>1</v>
      </c>
      <c r="BJ23" s="4">
        <f t="shared" si="16"/>
        <v>2</v>
      </c>
      <c r="BK23" s="4">
        <f t="shared" si="17"/>
        <v>0</v>
      </c>
      <c r="BL23" s="4">
        <f t="shared" si="18"/>
        <v>0</v>
      </c>
      <c r="BM23" s="4">
        <f t="shared" si="19"/>
        <v>1</v>
      </c>
      <c r="BN23" s="4">
        <f t="shared" si="20"/>
        <v>4</v>
      </c>
      <c r="BO23" s="4">
        <f t="shared" si="21"/>
        <v>1</v>
      </c>
      <c r="BP23" s="4">
        <f t="shared" si="22"/>
        <v>2</v>
      </c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</row>
    <row r="24" spans="1:130" s="7" customFormat="1" x14ac:dyDescent="0.15">
      <c r="A24" s="52">
        <v>7</v>
      </c>
      <c r="B24" s="5">
        <f t="shared" si="12"/>
        <v>23</v>
      </c>
      <c r="C24" s="5" t="str">
        <f t="shared" si="10"/>
        <v>723</v>
      </c>
      <c r="D24" s="10">
        <v>10594</v>
      </c>
      <c r="E24" s="8" t="s">
        <v>22</v>
      </c>
      <c r="F24" s="5" t="s">
        <v>45</v>
      </c>
      <c r="G24" s="12" t="s">
        <v>19</v>
      </c>
      <c r="H24" s="8">
        <v>1</v>
      </c>
      <c r="I24" s="8">
        <v>1</v>
      </c>
      <c r="J24" s="8"/>
      <c r="K24" s="11"/>
      <c r="L24" s="7" t="s">
        <v>307</v>
      </c>
      <c r="M24" s="8"/>
      <c r="N24" s="5">
        <f>ROWS($2:24)</f>
        <v>23</v>
      </c>
      <c r="O24" s="5">
        <f>COUNTIF($G$2:$G24,O$1)</f>
        <v>11</v>
      </c>
      <c r="P24" s="5">
        <f>COUNTIF($G$2:$G24,P$1)</f>
        <v>4</v>
      </c>
      <c r="Q24" s="5">
        <f>COUNTIF($G$2:$G24,Q$1)</f>
        <v>8</v>
      </c>
      <c r="R24" s="5">
        <f>SUM(H$2:H23)</f>
        <v>43</v>
      </c>
      <c r="S24" s="5">
        <f>SUM(I$2:I23)</f>
        <v>47</v>
      </c>
      <c r="T24" s="5">
        <f t="shared" si="11"/>
        <v>26</v>
      </c>
      <c r="U24" s="8"/>
      <c r="V24" s="5"/>
      <c r="W24" s="5"/>
      <c r="X24" s="5"/>
      <c r="Y24" s="5"/>
      <c r="Z24" s="5"/>
      <c r="AA24" s="5"/>
      <c r="AB24" s="5"/>
      <c r="AC24" s="5"/>
      <c r="AD24" s="9"/>
      <c r="AE24" s="9"/>
      <c r="AF24" s="3"/>
      <c r="AG24" s="3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4"/>
      <c r="AZ24" s="4"/>
      <c r="BA24" s="4"/>
      <c r="BB24" s="4"/>
      <c r="BC24" s="4"/>
      <c r="BD24" s="4"/>
      <c r="BE24" s="4"/>
      <c r="BF24" s="4"/>
      <c r="BG24" s="4">
        <f t="shared" si="13"/>
        <v>1</v>
      </c>
      <c r="BH24" s="4">
        <f t="shared" si="14"/>
        <v>1</v>
      </c>
      <c r="BI24" s="4">
        <f t="shared" si="15"/>
        <v>0</v>
      </c>
      <c r="BJ24" s="4">
        <f t="shared" si="16"/>
        <v>0</v>
      </c>
      <c r="BK24" s="4">
        <f t="shared" si="17"/>
        <v>0</v>
      </c>
      <c r="BL24" s="4">
        <f t="shared" si="18"/>
        <v>0</v>
      </c>
      <c r="BM24" s="4">
        <f t="shared" si="19"/>
        <v>1</v>
      </c>
      <c r="BN24" s="4">
        <f t="shared" si="20"/>
        <v>5</v>
      </c>
      <c r="BO24" s="4">
        <f t="shared" si="21"/>
        <v>0</v>
      </c>
      <c r="BP24" s="4">
        <f t="shared" si="22"/>
        <v>0</v>
      </c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</row>
    <row r="25" spans="1:130" s="7" customFormat="1" x14ac:dyDescent="0.15">
      <c r="A25" s="52">
        <v>7</v>
      </c>
      <c r="B25" s="5">
        <f t="shared" si="12"/>
        <v>24</v>
      </c>
      <c r="C25" s="5" t="str">
        <f t="shared" si="10"/>
        <v>724</v>
      </c>
      <c r="D25" s="10">
        <v>10596</v>
      </c>
      <c r="E25" s="8" t="s">
        <v>22</v>
      </c>
      <c r="F25" s="5" t="s">
        <v>145</v>
      </c>
      <c r="G25" s="12" t="s">
        <v>19</v>
      </c>
      <c r="H25" s="8">
        <v>0</v>
      </c>
      <c r="I25" s="8">
        <v>0</v>
      </c>
      <c r="J25" s="8"/>
      <c r="K25" s="11"/>
      <c r="M25" s="8"/>
      <c r="N25" s="5">
        <f>ROWS($2:25)</f>
        <v>24</v>
      </c>
      <c r="O25" s="5">
        <f>COUNTIF($G$2:$G25,O$1)</f>
        <v>11</v>
      </c>
      <c r="P25" s="5">
        <f>COUNTIF($G$2:$G25,P$1)</f>
        <v>5</v>
      </c>
      <c r="Q25" s="5">
        <f>COUNTIF($G$2:$G25,Q$1)</f>
        <v>8</v>
      </c>
      <c r="R25" s="5">
        <f>SUM(H$2:H24)</f>
        <v>44</v>
      </c>
      <c r="S25" s="5">
        <f>SUM(I$2:I24)</f>
        <v>48</v>
      </c>
      <c r="T25" s="5">
        <f t="shared" si="11"/>
        <v>27</v>
      </c>
      <c r="U25" s="8"/>
      <c r="V25" s="5"/>
      <c r="W25" s="5"/>
      <c r="X25" s="5"/>
      <c r="Y25" s="5"/>
      <c r="Z25" s="5"/>
      <c r="AA25" s="5"/>
      <c r="AB25" s="5"/>
      <c r="AC25" s="5"/>
      <c r="AD25" s="9"/>
      <c r="AE25" s="9"/>
      <c r="AF25" s="3"/>
      <c r="AG25" s="3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14"/>
      <c r="AZ25" s="4"/>
      <c r="BA25" s="4"/>
      <c r="BB25" s="4"/>
      <c r="BC25" s="4"/>
      <c r="BD25" s="4"/>
      <c r="BE25" s="4"/>
      <c r="BF25" s="4"/>
      <c r="BG25" s="4">
        <f t="shared" si="13"/>
        <v>0</v>
      </c>
      <c r="BH25" s="4">
        <f t="shared" si="14"/>
        <v>0</v>
      </c>
      <c r="BI25" s="4">
        <f t="shared" si="15"/>
        <v>1</v>
      </c>
      <c r="BJ25" s="4">
        <f t="shared" si="16"/>
        <v>1</v>
      </c>
      <c r="BK25" s="4">
        <f t="shared" si="17"/>
        <v>0</v>
      </c>
      <c r="BL25" s="4">
        <f t="shared" si="18"/>
        <v>0</v>
      </c>
      <c r="BM25" s="4">
        <f t="shared" si="19"/>
        <v>1</v>
      </c>
      <c r="BN25" s="4">
        <f t="shared" si="20"/>
        <v>6</v>
      </c>
      <c r="BO25" s="4">
        <f t="shared" si="21"/>
        <v>1</v>
      </c>
      <c r="BP25" s="4">
        <f t="shared" si="22"/>
        <v>1</v>
      </c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</row>
    <row r="26" spans="1:130" s="7" customFormat="1" x14ac:dyDescent="0.15">
      <c r="A26" s="52">
        <v>7</v>
      </c>
      <c r="B26" s="5">
        <f t="shared" si="12"/>
        <v>25</v>
      </c>
      <c r="C26" s="5" t="str">
        <f t="shared" si="10"/>
        <v>725</v>
      </c>
      <c r="D26" s="10">
        <v>10598</v>
      </c>
      <c r="E26" s="8" t="s">
        <v>22</v>
      </c>
      <c r="F26" s="7" t="s">
        <v>165</v>
      </c>
      <c r="G26" s="12" t="s">
        <v>18</v>
      </c>
      <c r="H26" s="8">
        <v>1</v>
      </c>
      <c r="I26" s="8">
        <v>0</v>
      </c>
      <c r="J26" s="8"/>
      <c r="K26" s="11"/>
      <c r="L26" s="7" t="s">
        <v>318</v>
      </c>
      <c r="M26" s="8"/>
      <c r="N26" s="5">
        <f>ROWS($2:26)</f>
        <v>25</v>
      </c>
      <c r="O26" s="5">
        <f>COUNTIF($G$2:$G26,O$1)</f>
        <v>12</v>
      </c>
      <c r="P26" s="5">
        <f>COUNTIF($G$2:$G26,P$1)</f>
        <v>5</v>
      </c>
      <c r="Q26" s="5">
        <f>COUNTIF($G$2:$G26,Q$1)</f>
        <v>8</v>
      </c>
      <c r="R26" s="5">
        <f>SUM(H$2:H25)</f>
        <v>44</v>
      </c>
      <c r="S26" s="5">
        <f>SUM(I$2:I25)</f>
        <v>48</v>
      </c>
      <c r="T26" s="5">
        <f t="shared" si="11"/>
        <v>29</v>
      </c>
      <c r="U26" s="8"/>
      <c r="V26" s="5"/>
      <c r="W26" s="5"/>
      <c r="X26" s="5"/>
      <c r="Y26" s="5"/>
      <c r="Z26" s="5"/>
      <c r="AA26" s="5"/>
      <c r="AB26" s="5"/>
      <c r="AC26" s="5"/>
      <c r="AD26" s="9"/>
      <c r="AE26" s="9"/>
      <c r="AF26" s="3"/>
      <c r="AG26" s="3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14"/>
      <c r="AZ26" s="4"/>
      <c r="BA26" s="4"/>
      <c r="BB26" s="4"/>
      <c r="BC26" s="4"/>
      <c r="BD26" s="4"/>
      <c r="BE26" s="4"/>
      <c r="BF26" s="4"/>
      <c r="BG26" s="4">
        <f t="shared" si="13"/>
        <v>0</v>
      </c>
      <c r="BH26" s="4">
        <f t="shared" si="14"/>
        <v>0</v>
      </c>
      <c r="BI26" s="4">
        <f t="shared" si="15"/>
        <v>0</v>
      </c>
      <c r="BJ26" s="4">
        <f t="shared" si="16"/>
        <v>0</v>
      </c>
      <c r="BK26" s="4">
        <f t="shared" si="17"/>
        <v>1</v>
      </c>
      <c r="BL26" s="4">
        <f t="shared" si="18"/>
        <v>1</v>
      </c>
      <c r="BM26" s="4">
        <f t="shared" si="19"/>
        <v>0</v>
      </c>
      <c r="BN26" s="4">
        <f t="shared" si="20"/>
        <v>0</v>
      </c>
      <c r="BO26" s="4">
        <f t="shared" si="21"/>
        <v>1</v>
      </c>
      <c r="BP26" s="4">
        <f t="shared" si="22"/>
        <v>2</v>
      </c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</row>
    <row r="27" spans="1:130" s="7" customFormat="1" x14ac:dyDescent="0.15">
      <c r="A27" s="52">
        <v>7</v>
      </c>
      <c r="B27" s="5">
        <f t="shared" si="12"/>
        <v>26</v>
      </c>
      <c r="C27" s="5" t="str">
        <f t="shared" si="10"/>
        <v>726</v>
      </c>
      <c r="D27" s="10">
        <v>10605</v>
      </c>
      <c r="E27" s="8" t="s">
        <v>1</v>
      </c>
      <c r="F27" s="7" t="s">
        <v>139</v>
      </c>
      <c r="G27" s="12" t="s">
        <v>19</v>
      </c>
      <c r="H27" s="8">
        <v>2</v>
      </c>
      <c r="I27" s="8">
        <v>2</v>
      </c>
      <c r="J27" s="8"/>
      <c r="K27" s="11"/>
      <c r="L27" s="7" t="s">
        <v>319</v>
      </c>
      <c r="M27" s="8"/>
      <c r="N27" s="5">
        <f>ROWS($2:27)</f>
        <v>26</v>
      </c>
      <c r="O27" s="5">
        <f>COUNTIF($G$2:$G27,O$1)</f>
        <v>12</v>
      </c>
      <c r="P27" s="5">
        <f>COUNTIF($G$2:$G27,P$1)</f>
        <v>6</v>
      </c>
      <c r="Q27" s="5">
        <f>COUNTIF($G$2:$G27,Q$1)</f>
        <v>8</v>
      </c>
      <c r="R27" s="5">
        <f>SUM(H$2:H26)</f>
        <v>45</v>
      </c>
      <c r="S27" s="5">
        <f>SUM(I$2:I26)</f>
        <v>48</v>
      </c>
      <c r="T27" s="5">
        <f t="shared" si="11"/>
        <v>30</v>
      </c>
      <c r="U27" s="8"/>
      <c r="V27" s="5"/>
      <c r="W27" s="5"/>
      <c r="X27" s="5"/>
      <c r="Y27" s="5"/>
      <c r="Z27" s="5"/>
      <c r="AA27" s="5"/>
      <c r="AB27" s="5"/>
      <c r="AC27" s="5"/>
      <c r="AD27" s="9"/>
      <c r="AE27" s="9"/>
      <c r="AF27" s="3"/>
      <c r="AG27" s="3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14"/>
      <c r="AZ27" s="4"/>
      <c r="BA27" s="4"/>
      <c r="BB27" s="4"/>
      <c r="BC27" s="4"/>
      <c r="BD27" s="4"/>
      <c r="BE27" s="4"/>
      <c r="BF27" s="4"/>
      <c r="BG27" s="4">
        <f t="shared" si="13"/>
        <v>1</v>
      </c>
      <c r="BH27" s="4">
        <f t="shared" si="14"/>
        <v>1</v>
      </c>
      <c r="BI27" s="4">
        <f t="shared" si="15"/>
        <v>0</v>
      </c>
      <c r="BJ27" s="4">
        <f t="shared" si="16"/>
        <v>0</v>
      </c>
      <c r="BK27" s="4">
        <f t="shared" si="17"/>
        <v>0</v>
      </c>
      <c r="BL27" s="4">
        <f t="shared" si="18"/>
        <v>0</v>
      </c>
      <c r="BM27" s="4">
        <f t="shared" si="19"/>
        <v>1</v>
      </c>
      <c r="BN27" s="4">
        <f t="shared" si="20"/>
        <v>1</v>
      </c>
      <c r="BO27" s="4">
        <f t="shared" si="21"/>
        <v>0</v>
      </c>
      <c r="BP27" s="4">
        <f t="shared" si="22"/>
        <v>0</v>
      </c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</row>
    <row r="28" spans="1:130" s="7" customFormat="1" x14ac:dyDescent="0.15">
      <c r="A28" s="52">
        <v>7</v>
      </c>
      <c r="B28" s="5">
        <f t="shared" si="12"/>
        <v>27</v>
      </c>
      <c r="C28" s="5" t="str">
        <f t="shared" si="10"/>
        <v>727</v>
      </c>
      <c r="D28" s="10">
        <v>10612</v>
      </c>
      <c r="E28" s="8" t="s">
        <v>22</v>
      </c>
      <c r="F28" s="7" t="s">
        <v>128</v>
      </c>
      <c r="G28" s="12" t="s">
        <v>20</v>
      </c>
      <c r="H28" s="8">
        <v>2</v>
      </c>
      <c r="I28" s="8">
        <v>4</v>
      </c>
      <c r="J28" s="8"/>
      <c r="K28" s="11"/>
      <c r="L28" s="7" t="s">
        <v>320</v>
      </c>
      <c r="M28" s="8"/>
      <c r="N28" s="5">
        <f>ROWS($2:28)</f>
        <v>27</v>
      </c>
      <c r="O28" s="5">
        <f>COUNTIF($G$2:$G28,O$1)</f>
        <v>12</v>
      </c>
      <c r="P28" s="5">
        <f>COUNTIF($G$2:$G28,P$1)</f>
        <v>6</v>
      </c>
      <c r="Q28" s="5">
        <f>COUNTIF($G$2:$G28,Q$1)</f>
        <v>9</v>
      </c>
      <c r="R28" s="5">
        <f>SUM(H$2:H27)</f>
        <v>47</v>
      </c>
      <c r="S28" s="5">
        <f>SUM(I$2:I27)</f>
        <v>50</v>
      </c>
      <c r="T28" s="5">
        <f t="shared" si="11"/>
        <v>30</v>
      </c>
      <c r="U28" s="8"/>
      <c r="V28" s="5"/>
      <c r="W28" s="5"/>
      <c r="X28" s="5"/>
      <c r="Y28" s="5"/>
      <c r="Z28" s="5"/>
      <c r="AA28" s="5"/>
      <c r="AB28" s="5"/>
      <c r="AC28" s="5"/>
      <c r="AD28" s="9"/>
      <c r="AE28" s="9"/>
      <c r="AF28" s="3"/>
      <c r="AG28" s="3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4"/>
      <c r="AZ28" s="4"/>
      <c r="BA28" s="4"/>
      <c r="BB28" s="4"/>
      <c r="BC28" s="4"/>
      <c r="BD28" s="4"/>
      <c r="BE28" s="4"/>
      <c r="BF28" s="4"/>
      <c r="BG28" s="4">
        <f t="shared" si="13"/>
        <v>0</v>
      </c>
      <c r="BH28" s="4">
        <f t="shared" si="14"/>
        <v>0</v>
      </c>
      <c r="BI28" s="4">
        <f t="shared" si="15"/>
        <v>0</v>
      </c>
      <c r="BJ28" s="4">
        <f t="shared" si="16"/>
        <v>0</v>
      </c>
      <c r="BK28" s="4">
        <f t="shared" si="17"/>
        <v>1</v>
      </c>
      <c r="BL28" s="4">
        <f t="shared" si="18"/>
        <v>1</v>
      </c>
      <c r="BM28" s="4">
        <f t="shared" si="19"/>
        <v>0</v>
      </c>
      <c r="BN28" s="4">
        <f t="shared" si="20"/>
        <v>0</v>
      </c>
      <c r="BO28" s="4">
        <f t="shared" si="21"/>
        <v>1</v>
      </c>
      <c r="BP28" s="4">
        <f t="shared" si="22"/>
        <v>1</v>
      </c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</row>
    <row r="29" spans="1:130" s="7" customFormat="1" x14ac:dyDescent="0.15">
      <c r="A29" s="52">
        <v>7</v>
      </c>
      <c r="B29" s="5">
        <f t="shared" si="12"/>
        <v>28</v>
      </c>
      <c r="C29" s="5" t="str">
        <f t="shared" si="10"/>
        <v>728</v>
      </c>
      <c r="D29" s="10">
        <v>10619</v>
      </c>
      <c r="E29" s="8" t="s">
        <v>1</v>
      </c>
      <c r="F29" s="7" t="s">
        <v>124</v>
      </c>
      <c r="G29" s="12" t="s">
        <v>18</v>
      </c>
      <c r="H29" s="8">
        <v>5</v>
      </c>
      <c r="I29" s="8">
        <v>2</v>
      </c>
      <c r="J29" s="8"/>
      <c r="K29" s="11"/>
      <c r="L29" s="7" t="s">
        <v>321</v>
      </c>
      <c r="M29" s="8"/>
      <c r="N29" s="5">
        <f>ROWS($2:29)</f>
        <v>28</v>
      </c>
      <c r="O29" s="5">
        <f>COUNTIF($G$2:$G29,O$1)</f>
        <v>13</v>
      </c>
      <c r="P29" s="5">
        <f>COUNTIF($G$2:$G29,P$1)</f>
        <v>6</v>
      </c>
      <c r="Q29" s="5">
        <f>COUNTIF($G$2:$G29,Q$1)</f>
        <v>9</v>
      </c>
      <c r="R29" s="5">
        <f>SUM(H$2:H28)</f>
        <v>49</v>
      </c>
      <c r="S29" s="5">
        <f>SUM(I$2:I28)</f>
        <v>54</v>
      </c>
      <c r="T29" s="5">
        <f t="shared" si="11"/>
        <v>32</v>
      </c>
      <c r="U29" s="8"/>
      <c r="V29" s="5"/>
      <c r="W29" s="5"/>
      <c r="X29" s="5"/>
      <c r="Y29" s="5"/>
      <c r="Z29" s="5"/>
      <c r="AA29" s="5"/>
      <c r="AB29" s="5"/>
      <c r="AC29" s="5"/>
      <c r="AD29" s="9"/>
      <c r="AE29" s="9"/>
      <c r="AF29" s="3"/>
      <c r="AG29" s="3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4"/>
      <c r="AZ29" s="4"/>
      <c r="BA29" s="4"/>
      <c r="BB29" s="4"/>
      <c r="BC29" s="4"/>
      <c r="BD29" s="4"/>
      <c r="BE29" s="4"/>
      <c r="BF29" s="4"/>
      <c r="BG29" s="4">
        <f t="shared" si="13"/>
        <v>0</v>
      </c>
      <c r="BH29" s="4">
        <f t="shared" si="14"/>
        <v>0</v>
      </c>
      <c r="BI29" s="4">
        <f t="shared" si="15"/>
        <v>1</v>
      </c>
      <c r="BJ29" s="4">
        <f t="shared" si="16"/>
        <v>1</v>
      </c>
      <c r="BK29" s="4">
        <f t="shared" si="17"/>
        <v>0</v>
      </c>
      <c r="BL29" s="4">
        <f t="shared" si="18"/>
        <v>0</v>
      </c>
      <c r="BM29" s="4">
        <f t="shared" si="19"/>
        <v>1</v>
      </c>
      <c r="BN29" s="4">
        <f t="shared" si="20"/>
        <v>1</v>
      </c>
      <c r="BO29" s="4">
        <f t="shared" si="21"/>
        <v>1</v>
      </c>
      <c r="BP29" s="4">
        <f t="shared" si="22"/>
        <v>2</v>
      </c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</row>
    <row r="30" spans="1:130" s="7" customFormat="1" x14ac:dyDescent="0.15">
      <c r="A30" s="52">
        <v>7</v>
      </c>
      <c r="B30" s="5">
        <f t="shared" si="12"/>
        <v>29</v>
      </c>
      <c r="C30" s="5" t="str">
        <f t="shared" si="10"/>
        <v>729</v>
      </c>
      <c r="D30" s="10">
        <v>10624</v>
      </c>
      <c r="E30" s="8" t="s">
        <v>22</v>
      </c>
      <c r="F30" s="7" t="s">
        <v>3</v>
      </c>
      <c r="G30" s="12" t="s">
        <v>20</v>
      </c>
      <c r="H30" s="8">
        <v>2</v>
      </c>
      <c r="I30" s="8">
        <v>3</v>
      </c>
      <c r="J30" s="8"/>
      <c r="K30" s="11"/>
      <c r="L30" s="7" t="s">
        <v>322</v>
      </c>
      <c r="M30" s="8"/>
      <c r="N30" s="5">
        <f>ROWS($2:30)</f>
        <v>29</v>
      </c>
      <c r="O30" s="5">
        <f>COUNTIF($G$2:$G30,O$1)</f>
        <v>13</v>
      </c>
      <c r="P30" s="5">
        <f>COUNTIF($G$2:$G30,P$1)</f>
        <v>6</v>
      </c>
      <c r="Q30" s="5">
        <f>COUNTIF($G$2:$G30,Q$1)</f>
        <v>10</v>
      </c>
      <c r="R30" s="5">
        <f>SUM(H$2:H29)</f>
        <v>54</v>
      </c>
      <c r="S30" s="5">
        <f>SUM(I$2:I29)</f>
        <v>56</v>
      </c>
      <c r="T30" s="5">
        <f t="shared" si="11"/>
        <v>32</v>
      </c>
      <c r="U30" s="8"/>
      <c r="V30" s="5"/>
      <c r="W30" s="5"/>
      <c r="X30" s="5"/>
      <c r="Y30" s="5"/>
      <c r="Z30" s="5"/>
      <c r="AA30" s="5"/>
      <c r="AB30" s="5"/>
      <c r="AC30" s="5"/>
      <c r="AD30" s="9"/>
      <c r="AE30" s="9"/>
      <c r="AF30" s="3"/>
      <c r="AG30" s="3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14"/>
      <c r="AZ30" s="4"/>
      <c r="BA30" s="4"/>
      <c r="BB30" s="4"/>
      <c r="BC30" s="4"/>
      <c r="BD30" s="4"/>
      <c r="BE30" s="4"/>
      <c r="BF30" s="4"/>
      <c r="BG30" s="4">
        <f t="shared" si="13"/>
        <v>0</v>
      </c>
      <c r="BH30" s="4">
        <f t="shared" si="14"/>
        <v>0</v>
      </c>
      <c r="BI30" s="4">
        <f t="shared" si="15"/>
        <v>1</v>
      </c>
      <c r="BJ30" s="4">
        <f t="shared" si="16"/>
        <v>2</v>
      </c>
      <c r="BK30" s="4">
        <f t="shared" si="17"/>
        <v>0</v>
      </c>
      <c r="BL30" s="4">
        <f t="shared" si="18"/>
        <v>0</v>
      </c>
      <c r="BM30" s="4">
        <f t="shared" si="19"/>
        <v>1</v>
      </c>
      <c r="BN30" s="4">
        <f t="shared" si="20"/>
        <v>2</v>
      </c>
      <c r="BO30" s="4">
        <f t="shared" si="21"/>
        <v>1</v>
      </c>
      <c r="BP30" s="4">
        <f t="shared" si="22"/>
        <v>3</v>
      </c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</row>
    <row r="31" spans="1:130" s="7" customFormat="1" x14ac:dyDescent="0.15">
      <c r="A31" s="52">
        <v>7</v>
      </c>
      <c r="B31" s="5">
        <f t="shared" si="12"/>
        <v>30</v>
      </c>
      <c r="C31" s="5" t="str">
        <f t="shared" si="10"/>
        <v>730</v>
      </c>
      <c r="D31" s="10">
        <v>10631</v>
      </c>
      <c r="E31" s="8" t="s">
        <v>22</v>
      </c>
      <c r="F31" s="7" t="s">
        <v>135</v>
      </c>
      <c r="G31" s="12" t="s">
        <v>19</v>
      </c>
      <c r="H31" s="8">
        <v>2</v>
      </c>
      <c r="I31" s="8">
        <v>2</v>
      </c>
      <c r="J31" s="8"/>
      <c r="K31" s="11"/>
      <c r="L31" s="7" t="s">
        <v>323</v>
      </c>
      <c r="M31" s="8"/>
      <c r="N31" s="5">
        <f>ROWS($2:31)</f>
        <v>30</v>
      </c>
      <c r="O31" s="5">
        <f>COUNTIF($G$2:$G31,O$1)</f>
        <v>13</v>
      </c>
      <c r="P31" s="5">
        <f>COUNTIF($G$2:$G31,P$1)</f>
        <v>7</v>
      </c>
      <c r="Q31" s="5">
        <f>COUNTIF($G$2:$G31,Q$1)</f>
        <v>10</v>
      </c>
      <c r="R31" s="5">
        <f>SUM(H$2:H30)</f>
        <v>56</v>
      </c>
      <c r="S31" s="5">
        <f>SUM(I$2:I30)</f>
        <v>59</v>
      </c>
      <c r="T31" s="5">
        <f t="shared" si="11"/>
        <v>33</v>
      </c>
      <c r="U31" s="8"/>
      <c r="V31" s="5"/>
      <c r="W31" s="5"/>
      <c r="X31" s="5"/>
      <c r="Y31" s="5"/>
      <c r="Z31" s="5"/>
      <c r="AA31" s="5"/>
      <c r="AB31" s="5"/>
      <c r="AC31" s="5"/>
      <c r="AD31" s="9"/>
      <c r="AE31" s="9"/>
      <c r="AF31" s="3"/>
      <c r="AG31" s="3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1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</row>
    <row r="32" spans="1:130" s="7" customFormat="1" x14ac:dyDescent="0.15">
      <c r="A32" s="52">
        <v>7</v>
      </c>
      <c r="B32" s="5">
        <f t="shared" si="12"/>
        <v>31</v>
      </c>
      <c r="C32" s="5" t="str">
        <f t="shared" si="10"/>
        <v>731</v>
      </c>
      <c r="D32" s="10">
        <v>10633</v>
      </c>
      <c r="E32" s="8" t="s">
        <v>1</v>
      </c>
      <c r="F32" s="7" t="s">
        <v>125</v>
      </c>
      <c r="G32" s="12" t="s">
        <v>19</v>
      </c>
      <c r="H32" s="8">
        <v>2</v>
      </c>
      <c r="I32" s="8">
        <v>2</v>
      </c>
      <c r="J32" s="8"/>
      <c r="K32" s="11"/>
      <c r="L32" s="7" t="s">
        <v>324</v>
      </c>
      <c r="M32" s="8"/>
      <c r="N32" s="5">
        <f>ROWS($2:32)</f>
        <v>31</v>
      </c>
      <c r="O32" s="5">
        <f>COUNTIF($G$2:$G32,O$1)</f>
        <v>13</v>
      </c>
      <c r="P32" s="5">
        <f>COUNTIF($G$2:$G32,P$1)</f>
        <v>8</v>
      </c>
      <c r="Q32" s="5">
        <f>COUNTIF($G$2:$G32,Q$1)</f>
        <v>10</v>
      </c>
      <c r="R32" s="5">
        <f>SUM(H$2:H31)</f>
        <v>58</v>
      </c>
      <c r="S32" s="5">
        <f>SUM(I$2:I31)</f>
        <v>61</v>
      </c>
      <c r="T32" s="5">
        <f t="shared" si="11"/>
        <v>34</v>
      </c>
      <c r="U32" s="8"/>
      <c r="V32" s="5"/>
      <c r="W32" s="5"/>
      <c r="X32" s="5"/>
      <c r="Y32" s="5"/>
      <c r="Z32" s="5"/>
      <c r="AA32" s="5"/>
      <c r="AB32" s="5"/>
      <c r="AC32" s="5"/>
      <c r="AD32" s="9"/>
      <c r="AE32" s="9"/>
      <c r="AF32" s="3"/>
      <c r="AG32" s="3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1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</row>
    <row r="33" spans="1:130" s="7" customFormat="1" x14ac:dyDescent="0.15">
      <c r="A33" s="52">
        <v>7</v>
      </c>
      <c r="B33" s="5">
        <f t="shared" si="12"/>
        <v>32</v>
      </c>
      <c r="C33" s="5" t="str">
        <f t="shared" si="10"/>
        <v>732</v>
      </c>
      <c r="D33" s="10">
        <v>10640</v>
      </c>
      <c r="E33" s="8" t="s">
        <v>22</v>
      </c>
      <c r="F33" s="7" t="s">
        <v>131</v>
      </c>
      <c r="G33" s="12" t="s">
        <v>19</v>
      </c>
      <c r="H33" s="8">
        <v>2</v>
      </c>
      <c r="I33" s="8">
        <v>2</v>
      </c>
      <c r="J33" s="8"/>
      <c r="K33" s="11"/>
      <c r="L33" s="7" t="s">
        <v>325</v>
      </c>
      <c r="M33" s="8"/>
      <c r="N33" s="5">
        <f>ROWS($2:33)</f>
        <v>32</v>
      </c>
      <c r="O33" s="5">
        <f>COUNTIF($G$2:$G33,O$1)</f>
        <v>13</v>
      </c>
      <c r="P33" s="5">
        <f>COUNTIF($G$2:$G33,P$1)</f>
        <v>9</v>
      </c>
      <c r="Q33" s="5">
        <f>COUNTIF($G$2:$G33,Q$1)</f>
        <v>10</v>
      </c>
      <c r="R33" s="5">
        <f>SUM(H$2:H32)</f>
        <v>60</v>
      </c>
      <c r="S33" s="5">
        <f>SUM(I$2:I32)</f>
        <v>63</v>
      </c>
      <c r="T33" s="5">
        <f t="shared" si="11"/>
        <v>35</v>
      </c>
      <c r="U33" s="8"/>
      <c r="V33" s="5"/>
      <c r="W33" s="5"/>
      <c r="X33" s="5"/>
      <c r="Y33" s="5"/>
      <c r="Z33" s="5"/>
      <c r="AA33" s="5"/>
      <c r="AB33" s="5"/>
      <c r="AC33" s="5"/>
      <c r="AD33" s="9"/>
      <c r="AE33" s="9"/>
      <c r="AF33" s="3"/>
      <c r="AG33" s="3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1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</row>
    <row r="34" spans="1:130" s="7" customFormat="1" x14ac:dyDescent="0.15">
      <c r="A34" s="52">
        <v>7</v>
      </c>
      <c r="B34" s="5">
        <f t="shared" si="12"/>
        <v>33</v>
      </c>
      <c r="C34" s="5" t="str">
        <f t="shared" si="10"/>
        <v>733</v>
      </c>
      <c r="D34" s="10">
        <v>10647</v>
      </c>
      <c r="E34" s="8" t="s">
        <v>1</v>
      </c>
      <c r="F34" s="7" t="s">
        <v>63</v>
      </c>
      <c r="G34" s="12" t="s">
        <v>18</v>
      </c>
      <c r="H34" s="8">
        <v>8</v>
      </c>
      <c r="I34" s="8">
        <v>2</v>
      </c>
      <c r="J34" s="8"/>
      <c r="K34" s="11"/>
      <c r="L34" s="7" t="s">
        <v>326</v>
      </c>
      <c r="M34" s="8"/>
      <c r="N34" s="5">
        <f>ROWS($2:34)</f>
        <v>33</v>
      </c>
      <c r="O34" s="5">
        <f>COUNTIF($G$2:$G34,O$1)</f>
        <v>14</v>
      </c>
      <c r="P34" s="5">
        <f>COUNTIF($G$2:$G34,P$1)</f>
        <v>9</v>
      </c>
      <c r="Q34" s="5">
        <f>COUNTIF($G$2:$G34,Q$1)</f>
        <v>10</v>
      </c>
      <c r="R34" s="5">
        <f>SUM(H$2:H34)</f>
        <v>70</v>
      </c>
      <c r="S34" s="5">
        <f>SUM(I$2:I34)</f>
        <v>67</v>
      </c>
      <c r="T34" s="5">
        <f t="shared" si="11"/>
        <v>37</v>
      </c>
      <c r="U34" s="8"/>
      <c r="V34" s="5"/>
      <c r="W34" s="5"/>
      <c r="X34" s="5"/>
      <c r="Y34" s="5"/>
      <c r="Z34" s="5"/>
      <c r="AA34" s="5"/>
      <c r="AB34" s="5"/>
      <c r="AC34" s="5"/>
      <c r="AD34" s="9"/>
      <c r="AE34" s="9"/>
      <c r="AF34" s="3"/>
      <c r="AG34" s="3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1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</row>
    <row r="35" spans="1:130" s="7" customFormat="1" x14ac:dyDescent="0.15">
      <c r="A35" s="52">
        <v>7</v>
      </c>
      <c r="B35" s="5">
        <f t="shared" si="12"/>
        <v>34</v>
      </c>
      <c r="C35" s="5" t="str">
        <f t="shared" si="10"/>
        <v>734</v>
      </c>
      <c r="D35" s="10">
        <v>10654</v>
      </c>
      <c r="E35" s="8" t="s">
        <v>1</v>
      </c>
      <c r="F35" s="7" t="s">
        <v>121</v>
      </c>
      <c r="G35" s="12" t="s">
        <v>18</v>
      </c>
      <c r="H35" s="8">
        <v>4</v>
      </c>
      <c r="I35" s="8">
        <v>0</v>
      </c>
      <c r="J35" s="8"/>
      <c r="K35" s="11"/>
      <c r="L35" s="7" t="s">
        <v>327</v>
      </c>
      <c r="M35" s="8"/>
      <c r="N35" s="5">
        <f>ROWS($2:35)</f>
        <v>34</v>
      </c>
      <c r="O35" s="5">
        <f>COUNTIF($G$2:$G35,O$1)</f>
        <v>15</v>
      </c>
      <c r="P35" s="5">
        <f>COUNTIF($G$2:$G35,P$1)</f>
        <v>9</v>
      </c>
      <c r="Q35" s="5">
        <f>COUNTIF($G$2:$G35,Q$1)</f>
        <v>10</v>
      </c>
      <c r="R35" s="5">
        <f>SUM(H$2:H35)</f>
        <v>74</v>
      </c>
      <c r="S35" s="5">
        <f>SUM(I$2:I35)</f>
        <v>67</v>
      </c>
      <c r="T35" s="5">
        <f t="shared" si="11"/>
        <v>39</v>
      </c>
      <c r="U35" s="8"/>
      <c r="V35" s="5"/>
      <c r="W35" s="5"/>
      <c r="X35" s="5"/>
      <c r="Y35" s="5"/>
      <c r="Z35" s="5"/>
      <c r="AA35" s="5"/>
      <c r="AB35" s="5"/>
      <c r="AC35" s="5"/>
      <c r="AD35" s="9"/>
      <c r="AE35" s="9"/>
      <c r="AF35" s="3"/>
      <c r="AG35" s="3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1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</row>
    <row r="36" spans="1:130" s="7" customFormat="1" x14ac:dyDescent="0.15">
      <c r="A36" s="52">
        <v>7</v>
      </c>
      <c r="B36" s="5">
        <f t="shared" si="12"/>
        <v>35</v>
      </c>
      <c r="C36" s="5" t="str">
        <f t="shared" si="10"/>
        <v>735</v>
      </c>
      <c r="D36" s="10">
        <v>10661</v>
      </c>
      <c r="E36" s="8" t="s">
        <v>22</v>
      </c>
      <c r="F36" s="7" t="s">
        <v>123</v>
      </c>
      <c r="G36" s="12" t="s">
        <v>20</v>
      </c>
      <c r="H36" s="8">
        <v>0</v>
      </c>
      <c r="I36" s="8">
        <v>4</v>
      </c>
      <c r="J36" s="8"/>
      <c r="K36" s="11"/>
      <c r="M36" s="8"/>
      <c r="N36" s="5">
        <f>ROWS($2:36)</f>
        <v>35</v>
      </c>
      <c r="O36" s="5">
        <f>COUNTIF($G$2:$G36,O$1)</f>
        <v>15</v>
      </c>
      <c r="P36" s="5">
        <f>COUNTIF($G$2:$G36,P$1)</f>
        <v>9</v>
      </c>
      <c r="Q36" s="5">
        <f>COUNTIF($G$2:$G36,Q$1)</f>
        <v>11</v>
      </c>
      <c r="R36" s="5">
        <f>SUM(H$2:H36)</f>
        <v>74</v>
      </c>
      <c r="S36" s="5">
        <f>SUM(I$2:I36)</f>
        <v>71</v>
      </c>
      <c r="T36" s="5">
        <f t="shared" si="11"/>
        <v>39</v>
      </c>
      <c r="U36" s="8"/>
      <c r="V36" s="5"/>
      <c r="W36" s="5"/>
      <c r="X36" s="5"/>
      <c r="Y36" s="5"/>
      <c r="Z36" s="5"/>
      <c r="AA36" s="5"/>
      <c r="AB36" s="5"/>
      <c r="AC36" s="5"/>
      <c r="AD36" s="9"/>
      <c r="AE36" s="9"/>
      <c r="AF36" s="3"/>
      <c r="AG36" s="3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1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</row>
    <row r="37" spans="1:130" s="7" customFormat="1" x14ac:dyDescent="0.15">
      <c r="A37" s="52">
        <v>7</v>
      </c>
      <c r="B37" s="5">
        <f t="shared" si="12"/>
        <v>36</v>
      </c>
      <c r="C37" s="5" t="str">
        <f t="shared" si="10"/>
        <v>736</v>
      </c>
      <c r="D37" s="10">
        <v>10665</v>
      </c>
      <c r="E37" s="8" t="s">
        <v>1</v>
      </c>
      <c r="F37" s="7" t="s">
        <v>161</v>
      </c>
      <c r="G37" s="12" t="s">
        <v>20</v>
      </c>
      <c r="H37" s="8">
        <v>1</v>
      </c>
      <c r="I37" s="8">
        <v>2</v>
      </c>
      <c r="J37" s="8"/>
      <c r="K37" s="11"/>
      <c r="L37" s="7" t="s">
        <v>59</v>
      </c>
      <c r="M37" s="8"/>
      <c r="N37" s="5">
        <f>ROWS($2:37)</f>
        <v>36</v>
      </c>
      <c r="O37" s="5">
        <f>COUNTIF($G$2:$G37,O$1)</f>
        <v>15</v>
      </c>
      <c r="P37" s="5">
        <f>COUNTIF($G$2:$G37,P$1)</f>
        <v>9</v>
      </c>
      <c r="Q37" s="5">
        <f>COUNTIF($G$2:$G37,Q$1)</f>
        <v>12</v>
      </c>
      <c r="R37" s="5">
        <f>SUM(H$2:H37)</f>
        <v>75</v>
      </c>
      <c r="S37" s="5">
        <f>SUM(I$2:I37)</f>
        <v>73</v>
      </c>
      <c r="T37" s="5">
        <f t="shared" si="11"/>
        <v>39</v>
      </c>
      <c r="U37" s="8"/>
      <c r="V37" s="5"/>
      <c r="W37" s="5"/>
      <c r="X37" s="5"/>
      <c r="Y37" s="5"/>
      <c r="Z37" s="5"/>
      <c r="AA37" s="5"/>
      <c r="AB37" s="5"/>
      <c r="AC37" s="5"/>
      <c r="AD37" s="9"/>
      <c r="AE37" s="9"/>
      <c r="AF37" s="3"/>
      <c r="AG37" s="3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1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</row>
    <row r="38" spans="1:130" s="7" customFormat="1" x14ac:dyDescent="0.15">
      <c r="A38" s="52">
        <v>7</v>
      </c>
      <c r="B38" s="5">
        <f t="shared" si="12"/>
        <v>37</v>
      </c>
      <c r="C38" s="5" t="str">
        <f t="shared" si="10"/>
        <v>737</v>
      </c>
      <c r="D38" s="10">
        <v>10668</v>
      </c>
      <c r="E38" s="8" t="s">
        <v>22</v>
      </c>
      <c r="F38" s="7" t="s">
        <v>184</v>
      </c>
      <c r="G38" s="12" t="s">
        <v>18</v>
      </c>
      <c r="H38" s="8">
        <v>7</v>
      </c>
      <c r="I38" s="8">
        <v>2</v>
      </c>
      <c r="J38" s="8"/>
      <c r="K38" s="11"/>
      <c r="L38" s="7" t="s">
        <v>328</v>
      </c>
      <c r="M38" s="8"/>
      <c r="N38" s="5">
        <f>ROWS($2:38)</f>
        <v>37</v>
      </c>
      <c r="O38" s="5">
        <f>COUNTIF($G$2:$G38,O$1)</f>
        <v>16</v>
      </c>
      <c r="P38" s="5">
        <f>COUNTIF($G$2:$G38,P$1)</f>
        <v>9</v>
      </c>
      <c r="Q38" s="5">
        <f>COUNTIF($G$2:$G38,Q$1)</f>
        <v>12</v>
      </c>
      <c r="R38" s="5">
        <f>SUM(H$2:H38)</f>
        <v>82</v>
      </c>
      <c r="S38" s="5">
        <f>SUM(I$2:I38)</f>
        <v>75</v>
      </c>
      <c r="T38" s="5">
        <f t="shared" si="11"/>
        <v>41</v>
      </c>
      <c r="U38" s="8"/>
      <c r="V38" s="5"/>
      <c r="W38" s="5"/>
      <c r="X38" s="5"/>
      <c r="Y38" s="5"/>
      <c r="Z38" s="5"/>
      <c r="AA38" s="5"/>
      <c r="AB38" s="5"/>
      <c r="AC38" s="5"/>
      <c r="AD38" s="9"/>
      <c r="AE38" s="9"/>
      <c r="AF38" s="3"/>
      <c r="AG38" s="3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1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</row>
    <row r="39" spans="1:130" s="7" customFormat="1" x14ac:dyDescent="0.15">
      <c r="A39" s="52">
        <v>7</v>
      </c>
      <c r="B39" s="5">
        <f t="shared" si="12"/>
        <v>38</v>
      </c>
      <c r="C39" s="5" t="str">
        <f t="shared" si="10"/>
        <v>738</v>
      </c>
      <c r="D39" s="10">
        <v>10672</v>
      </c>
      <c r="E39" s="8" t="s">
        <v>22</v>
      </c>
      <c r="F39" s="7" t="s">
        <v>177</v>
      </c>
      <c r="G39" s="12" t="s">
        <v>19</v>
      </c>
      <c r="H39" s="8">
        <v>2</v>
      </c>
      <c r="I39" s="8">
        <v>2</v>
      </c>
      <c r="J39" s="8"/>
      <c r="K39" s="11"/>
      <c r="L39" s="7" t="s">
        <v>319</v>
      </c>
      <c r="M39" s="8"/>
      <c r="N39" s="5">
        <f>ROWS($2:39)</f>
        <v>38</v>
      </c>
      <c r="O39" s="5">
        <f>COUNTIF($G$2:$G39,O$1)</f>
        <v>16</v>
      </c>
      <c r="P39" s="5">
        <f>COUNTIF($G$2:$G39,P$1)</f>
        <v>10</v>
      </c>
      <c r="Q39" s="5">
        <f>COUNTIF($G$2:$G39,Q$1)</f>
        <v>12</v>
      </c>
      <c r="R39" s="5">
        <f>SUM(H$2:H39)</f>
        <v>84</v>
      </c>
      <c r="S39" s="5">
        <f>SUM(I$2:I39)</f>
        <v>77</v>
      </c>
      <c r="T39" s="5">
        <f t="shared" si="11"/>
        <v>42</v>
      </c>
      <c r="U39" s="8"/>
      <c r="V39" s="5"/>
      <c r="W39" s="5"/>
      <c r="X39" s="5"/>
      <c r="Y39" s="5"/>
      <c r="Z39" s="5"/>
      <c r="AA39" s="5"/>
      <c r="AB39" s="5"/>
      <c r="AC39" s="5"/>
      <c r="AD39" s="9"/>
      <c r="AE39" s="9"/>
      <c r="AF39" s="3"/>
      <c r="AG39" s="3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1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</row>
    <row r="40" spans="1:130" s="7" customFormat="1" x14ac:dyDescent="0.15">
      <c r="A40" s="52">
        <v>7</v>
      </c>
      <c r="B40" s="5">
        <f t="shared" si="12"/>
        <v>39</v>
      </c>
      <c r="C40" s="5" t="str">
        <f t="shared" si="10"/>
        <v>739</v>
      </c>
      <c r="D40" s="10">
        <v>10675</v>
      </c>
      <c r="E40" s="8" t="s">
        <v>1</v>
      </c>
      <c r="F40" s="7" t="s">
        <v>111</v>
      </c>
      <c r="G40" s="12" t="s">
        <v>18</v>
      </c>
      <c r="H40" s="8">
        <v>4</v>
      </c>
      <c r="I40" s="8">
        <v>3</v>
      </c>
      <c r="J40" s="8"/>
      <c r="K40" s="11"/>
      <c r="L40" s="7" t="s">
        <v>329</v>
      </c>
      <c r="M40" s="8"/>
      <c r="N40" s="5">
        <f>ROWS($2:40)</f>
        <v>39</v>
      </c>
      <c r="O40" s="5">
        <f>COUNTIF($G$2:$G40,O$1)</f>
        <v>17</v>
      </c>
      <c r="P40" s="5">
        <f>COUNTIF($G$2:$G40,P$1)</f>
        <v>10</v>
      </c>
      <c r="Q40" s="5">
        <f>COUNTIF($G$2:$G40,Q$1)</f>
        <v>12</v>
      </c>
      <c r="R40" s="5">
        <f>SUM(H$2:H40)</f>
        <v>88</v>
      </c>
      <c r="S40" s="5">
        <f>SUM(I$2:I40)</f>
        <v>80</v>
      </c>
      <c r="T40" s="5">
        <f t="shared" si="11"/>
        <v>44</v>
      </c>
      <c r="U40" s="8"/>
      <c r="V40" s="5"/>
      <c r="W40" s="5"/>
      <c r="X40" s="5"/>
      <c r="Y40" s="5"/>
      <c r="Z40" s="5"/>
      <c r="AA40" s="5"/>
      <c r="AB40" s="5"/>
      <c r="AC40" s="5"/>
      <c r="AD40" s="9"/>
      <c r="AE40" s="9"/>
      <c r="AF40" s="3"/>
      <c r="AG40" s="3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1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</row>
    <row r="41" spans="1:130" s="7" customFormat="1" x14ac:dyDescent="0.15">
      <c r="A41" s="52">
        <v>7</v>
      </c>
      <c r="B41" s="5">
        <f t="shared" si="12"/>
        <v>40</v>
      </c>
      <c r="C41" s="5" t="str">
        <f t="shared" si="10"/>
        <v>740</v>
      </c>
      <c r="D41" s="10">
        <v>10681</v>
      </c>
      <c r="E41" s="8" t="s">
        <v>1</v>
      </c>
      <c r="F41" s="7" t="s">
        <v>153</v>
      </c>
      <c r="G41" s="12" t="s">
        <v>18</v>
      </c>
      <c r="H41" s="8">
        <v>3</v>
      </c>
      <c r="I41" s="8">
        <v>1</v>
      </c>
      <c r="J41" s="8"/>
      <c r="K41" s="11"/>
      <c r="L41" s="7" t="s">
        <v>330</v>
      </c>
      <c r="M41" s="8"/>
      <c r="N41" s="5">
        <f>ROWS($2:41)</f>
        <v>40</v>
      </c>
      <c r="O41" s="5">
        <f>COUNTIF($G$2:$G41,O$1)</f>
        <v>18</v>
      </c>
      <c r="P41" s="5">
        <f>COUNTIF($G$2:$G41,P$1)</f>
        <v>10</v>
      </c>
      <c r="Q41" s="5">
        <f>COUNTIF($G$2:$G41,Q$1)</f>
        <v>12</v>
      </c>
      <c r="R41" s="5">
        <f>SUM(H$2:H41)</f>
        <v>91</v>
      </c>
      <c r="S41" s="5">
        <f>SUM(I$2:I41)</f>
        <v>81</v>
      </c>
      <c r="T41" s="5">
        <f t="shared" si="11"/>
        <v>46</v>
      </c>
      <c r="U41" s="8"/>
      <c r="V41" s="5"/>
      <c r="W41" s="5"/>
      <c r="X41" s="5"/>
      <c r="Y41" s="5"/>
      <c r="Z41" s="5"/>
      <c r="AA41" s="5"/>
      <c r="AB41" s="5"/>
      <c r="AC41" s="5"/>
      <c r="AD41" s="9"/>
      <c r="AE41" s="9"/>
      <c r="AF41" s="3"/>
      <c r="AG41" s="3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1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</row>
    <row r="42" spans="1:130" s="7" customFormat="1" x14ac:dyDescent="0.15">
      <c r="A42" s="52">
        <v>7</v>
      </c>
      <c r="B42" s="5">
        <f t="shared" si="12"/>
        <v>41</v>
      </c>
      <c r="C42" s="5" t="str">
        <f t="shared" si="10"/>
        <v>741</v>
      </c>
      <c r="D42" s="10">
        <v>10684</v>
      </c>
      <c r="E42" s="8" t="s">
        <v>22</v>
      </c>
      <c r="F42" s="7" t="s">
        <v>152</v>
      </c>
      <c r="G42" s="12" t="s">
        <v>19</v>
      </c>
      <c r="H42" s="8">
        <v>1</v>
      </c>
      <c r="I42" s="8">
        <v>1</v>
      </c>
      <c r="J42" s="8"/>
      <c r="K42" s="11"/>
      <c r="L42" s="7" t="s">
        <v>59</v>
      </c>
      <c r="M42" s="8"/>
      <c r="N42" s="5">
        <f>ROWS($2:42)</f>
        <v>41</v>
      </c>
      <c r="O42" s="5">
        <f>COUNTIF($G$2:$G42,O$1)</f>
        <v>18</v>
      </c>
      <c r="P42" s="5">
        <f>COUNTIF($G$2:$G42,P$1)</f>
        <v>11</v>
      </c>
      <c r="Q42" s="5">
        <f>COUNTIF($G$2:$G42,Q$1)</f>
        <v>12</v>
      </c>
      <c r="R42" s="5">
        <f>SUM(H$2:H42)</f>
        <v>92</v>
      </c>
      <c r="S42" s="5">
        <f>SUM(I$2:I42)</f>
        <v>82</v>
      </c>
      <c r="T42" s="5">
        <f t="shared" si="11"/>
        <v>47</v>
      </c>
      <c r="U42" s="8"/>
      <c r="V42" s="5"/>
      <c r="W42" s="5"/>
      <c r="X42" s="5"/>
      <c r="Y42" s="5"/>
      <c r="Z42" s="5"/>
      <c r="AA42" s="5"/>
      <c r="AB42" s="5"/>
      <c r="AC42" s="5"/>
      <c r="AD42" s="9"/>
      <c r="AE42" s="9"/>
      <c r="AF42" s="3"/>
      <c r="AG42" s="3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1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</row>
    <row r="43" spans="1:130" s="7" customFormat="1" x14ac:dyDescent="0.15">
      <c r="A43" s="52">
        <v>7</v>
      </c>
      <c r="B43" s="5">
        <f t="shared" si="12"/>
        <v>42</v>
      </c>
      <c r="C43" s="5" t="str">
        <f t="shared" si="10"/>
        <v>742</v>
      </c>
      <c r="D43" s="10">
        <v>10689</v>
      </c>
      <c r="E43" s="8" t="s">
        <v>22</v>
      </c>
      <c r="F43" s="7" t="s">
        <v>126</v>
      </c>
      <c r="G43" s="12" t="s">
        <v>20</v>
      </c>
      <c r="H43" s="8">
        <v>1</v>
      </c>
      <c r="I43" s="8">
        <v>5</v>
      </c>
      <c r="J43" s="8"/>
      <c r="K43" s="11"/>
      <c r="L43" s="7" t="s">
        <v>315</v>
      </c>
      <c r="M43" s="8"/>
      <c r="N43" s="5">
        <f>ROWS($2:43)</f>
        <v>42</v>
      </c>
      <c r="O43" s="5">
        <f>COUNTIF($G$2:$G43,O$1)</f>
        <v>18</v>
      </c>
      <c r="P43" s="5">
        <f>COUNTIF($G$2:$G43,P$1)</f>
        <v>11</v>
      </c>
      <c r="Q43" s="5">
        <f>COUNTIF($G$2:$G43,Q$1)</f>
        <v>13</v>
      </c>
      <c r="R43" s="5">
        <f>SUM(H$2:H43)</f>
        <v>93</v>
      </c>
      <c r="S43" s="5">
        <f>SUM(I$2:I43)</f>
        <v>87</v>
      </c>
      <c r="T43" s="5">
        <f t="shared" si="11"/>
        <v>47</v>
      </c>
      <c r="U43" s="8"/>
      <c r="V43" s="5"/>
      <c r="W43" s="5"/>
      <c r="X43" s="5"/>
      <c r="Y43" s="5"/>
      <c r="Z43" s="5"/>
      <c r="AA43" s="5"/>
      <c r="AB43" s="5"/>
      <c r="AC43" s="5"/>
      <c r="AD43" s="9"/>
      <c r="AE43" s="9"/>
      <c r="AF43" s="3"/>
      <c r="AG43" s="3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14"/>
      <c r="AZ43" s="4"/>
      <c r="BA43" s="4"/>
      <c r="BB43" s="4"/>
      <c r="BC43" s="4"/>
      <c r="BD43" s="4"/>
      <c r="BE43" s="4"/>
      <c r="BF43" s="4"/>
      <c r="BG43" s="4">
        <f t="shared" si="0"/>
        <v>0</v>
      </c>
      <c r="BH43" s="4">
        <f t="shared" si="1"/>
        <v>0</v>
      </c>
      <c r="BI43" s="4">
        <f t="shared" si="2"/>
        <v>0</v>
      </c>
      <c r="BJ43" s="4">
        <f t="shared" si="3"/>
        <v>0</v>
      </c>
      <c r="BK43" s="4">
        <f t="shared" si="4"/>
        <v>1</v>
      </c>
      <c r="BL43" s="4">
        <f t="shared" si="5"/>
        <v>1</v>
      </c>
      <c r="BM43" s="4">
        <f t="shared" si="6"/>
        <v>0</v>
      </c>
      <c r="BN43" s="4">
        <f t="shared" si="7"/>
        <v>0</v>
      </c>
      <c r="BO43" s="4">
        <f t="shared" si="8"/>
        <v>1</v>
      </c>
      <c r="BP43" s="4">
        <f t="shared" si="9"/>
        <v>1</v>
      </c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</row>
    <row r="44" spans="1:130" s="7" customFormat="1" x14ac:dyDescent="0.15">
      <c r="A44" s="52">
        <v>7</v>
      </c>
      <c r="B44" s="5">
        <f t="shared" si="12"/>
        <v>43</v>
      </c>
      <c r="C44" s="5" t="str">
        <f t="shared" si="10"/>
        <v>743</v>
      </c>
      <c r="D44" s="10">
        <v>10694</v>
      </c>
      <c r="E44" s="8" t="s">
        <v>22</v>
      </c>
      <c r="F44" s="7" t="s">
        <v>166</v>
      </c>
      <c r="G44" s="12" t="s">
        <v>19</v>
      </c>
      <c r="H44" s="8">
        <v>2</v>
      </c>
      <c r="I44" s="8">
        <v>2</v>
      </c>
      <c r="J44" s="8"/>
      <c r="K44" s="11"/>
      <c r="L44" s="7" t="s">
        <v>331</v>
      </c>
      <c r="M44" s="8"/>
      <c r="N44" s="5">
        <f>ROWS($2:44)</f>
        <v>43</v>
      </c>
      <c r="O44" s="5">
        <f>COUNTIF($G$2:$G44,O$1)</f>
        <v>18</v>
      </c>
      <c r="P44" s="5">
        <f>COUNTIF($G$2:$G44,P$1)</f>
        <v>12</v>
      </c>
      <c r="Q44" s="5">
        <f>COUNTIF($G$2:$G44,Q$1)</f>
        <v>13</v>
      </c>
      <c r="R44" s="5">
        <f>SUM(H$2:H44)</f>
        <v>95</v>
      </c>
      <c r="S44" s="5">
        <f>SUM(I$2:I44)</f>
        <v>89</v>
      </c>
      <c r="T44" s="5">
        <f t="shared" si="11"/>
        <v>48</v>
      </c>
      <c r="U44" s="8"/>
      <c r="V44" s="5"/>
      <c r="W44" s="5"/>
      <c r="X44" s="5"/>
      <c r="Y44" s="5"/>
      <c r="Z44" s="5"/>
      <c r="AA44" s="5"/>
      <c r="AB44" s="5"/>
      <c r="AC44" s="5"/>
      <c r="AD44" s="9"/>
      <c r="AE44" s="9"/>
      <c r="AF44" s="3"/>
      <c r="AG44" s="3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14"/>
      <c r="AZ44" s="4"/>
      <c r="BA44" s="4"/>
      <c r="BB44" s="4"/>
      <c r="BC44" s="4"/>
      <c r="BD44" s="4"/>
      <c r="BE44" s="4"/>
      <c r="BF44" s="4"/>
      <c r="BG44" s="4">
        <f t="shared" si="0"/>
        <v>0</v>
      </c>
      <c r="BH44" s="4">
        <f t="shared" si="1"/>
        <v>0</v>
      </c>
      <c r="BI44" s="4">
        <f t="shared" si="2"/>
        <v>1</v>
      </c>
      <c r="BJ44" s="4">
        <f t="shared" si="3"/>
        <v>1</v>
      </c>
      <c r="BK44" s="4">
        <f t="shared" si="4"/>
        <v>0</v>
      </c>
      <c r="BL44" s="4">
        <f t="shared" si="5"/>
        <v>0</v>
      </c>
      <c r="BM44" s="4">
        <f t="shared" si="6"/>
        <v>1</v>
      </c>
      <c r="BN44" s="4">
        <f t="shared" si="7"/>
        <v>1</v>
      </c>
      <c r="BO44" s="4">
        <f t="shared" si="8"/>
        <v>1</v>
      </c>
      <c r="BP44" s="4">
        <f t="shared" si="9"/>
        <v>2</v>
      </c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</row>
    <row r="45" spans="1:130" s="7" customFormat="1" x14ac:dyDescent="0.15">
      <c r="A45" s="52">
        <v>7</v>
      </c>
      <c r="B45" s="5">
        <f t="shared" si="12"/>
        <v>44</v>
      </c>
      <c r="C45" s="5" t="str">
        <f t="shared" ref="C45:C51" si="23">A45&amp;IF(B45&gt;9,B45,"0"&amp;B45)</f>
        <v>744</v>
      </c>
      <c r="D45" s="10">
        <v>10696</v>
      </c>
      <c r="E45" s="8" t="s">
        <v>1</v>
      </c>
      <c r="F45" s="7" t="s">
        <v>66</v>
      </c>
      <c r="G45" s="12" t="s">
        <v>18</v>
      </c>
      <c r="H45" s="8">
        <v>3</v>
      </c>
      <c r="I45" s="8">
        <v>2</v>
      </c>
      <c r="J45" s="8"/>
      <c r="K45" s="11"/>
      <c r="L45" s="7" t="s">
        <v>332</v>
      </c>
      <c r="M45" s="8"/>
      <c r="N45" s="5">
        <f>ROWS($2:45)</f>
        <v>44</v>
      </c>
      <c r="O45" s="5">
        <f>COUNTIF($G$2:$G45,O$1)</f>
        <v>19</v>
      </c>
      <c r="P45" s="5">
        <f>COUNTIF($G$2:$G45,P$1)</f>
        <v>12</v>
      </c>
      <c r="Q45" s="5">
        <f>COUNTIF($G$2:$G45,Q$1)</f>
        <v>13</v>
      </c>
      <c r="R45" s="5">
        <f>SUM(H$2:H45)</f>
        <v>98</v>
      </c>
      <c r="S45" s="5">
        <f>SUM(I$2:I45)</f>
        <v>91</v>
      </c>
      <c r="T45" s="5">
        <f t="shared" ref="T45:T51" si="24">(O45*2)+P45</f>
        <v>50</v>
      </c>
      <c r="U45" s="8"/>
      <c r="V45" s="5"/>
      <c r="W45" s="5"/>
      <c r="X45" s="5"/>
      <c r="Y45" s="5"/>
      <c r="Z45" s="5"/>
      <c r="AA45" s="5"/>
      <c r="AB45" s="5"/>
      <c r="AC45" s="5"/>
      <c r="AD45" s="9"/>
      <c r="AE45" s="9"/>
      <c r="AF45" s="3"/>
      <c r="AG45" s="3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1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</row>
    <row r="46" spans="1:130" s="7" customFormat="1" x14ac:dyDescent="0.15">
      <c r="A46" s="52">
        <v>7</v>
      </c>
      <c r="B46" s="5">
        <f t="shared" si="12"/>
        <v>45</v>
      </c>
      <c r="C46" s="5" t="str">
        <f t="shared" si="23"/>
        <v>745</v>
      </c>
      <c r="D46" s="10">
        <v>10700</v>
      </c>
      <c r="E46" s="8" t="s">
        <v>1</v>
      </c>
      <c r="F46" s="7" t="s">
        <v>144</v>
      </c>
      <c r="G46" s="12" t="s">
        <v>18</v>
      </c>
      <c r="H46" s="8">
        <v>3</v>
      </c>
      <c r="I46" s="8">
        <v>1</v>
      </c>
      <c r="J46" s="8"/>
      <c r="K46" s="11"/>
      <c r="L46" s="7" t="s">
        <v>333</v>
      </c>
      <c r="M46" s="8"/>
      <c r="N46" s="5">
        <f>ROWS($2:46)</f>
        <v>45</v>
      </c>
      <c r="O46" s="5">
        <f>COUNTIF($G$2:$G46,O$1)</f>
        <v>20</v>
      </c>
      <c r="P46" s="5">
        <f>COUNTIF($G$2:$G46,P$1)</f>
        <v>12</v>
      </c>
      <c r="Q46" s="5">
        <f>COUNTIF($G$2:$G46,Q$1)</f>
        <v>13</v>
      </c>
      <c r="R46" s="5">
        <f>SUM(H$2:H46)</f>
        <v>101</v>
      </c>
      <c r="S46" s="5">
        <f>SUM(I$2:I46)</f>
        <v>92</v>
      </c>
      <c r="T46" s="5">
        <f t="shared" si="24"/>
        <v>52</v>
      </c>
      <c r="U46" s="8"/>
      <c r="V46" s="5"/>
      <c r="W46" s="5"/>
      <c r="X46" s="5"/>
      <c r="Y46" s="5"/>
      <c r="Z46" s="5"/>
      <c r="AA46" s="5"/>
      <c r="AB46" s="5"/>
      <c r="AC46" s="5"/>
      <c r="AD46" s="9"/>
      <c r="AE46" s="9"/>
      <c r="AF46" s="3"/>
      <c r="AG46" s="3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14"/>
      <c r="AZ46" s="4"/>
      <c r="BA46" s="4"/>
      <c r="BB46" s="4"/>
      <c r="BC46" s="4"/>
      <c r="BD46" s="4"/>
      <c r="BE46" s="4"/>
      <c r="BF46" s="4"/>
      <c r="BG46" s="4">
        <f t="shared" si="0"/>
        <v>1</v>
      </c>
      <c r="BH46" s="4">
        <f>IF(G46="W",BH44+1,0)</f>
        <v>1</v>
      </c>
      <c r="BI46" s="4">
        <f t="shared" si="2"/>
        <v>0</v>
      </c>
      <c r="BJ46" s="4">
        <f>IF(G46="D",BJ44+1,0)</f>
        <v>0</v>
      </c>
      <c r="BK46" s="4">
        <f t="shared" si="4"/>
        <v>0</v>
      </c>
      <c r="BL46" s="4">
        <f>IF(G46="L",BL44+1,0)</f>
        <v>0</v>
      </c>
      <c r="BM46" s="4">
        <f t="shared" si="6"/>
        <v>1</v>
      </c>
      <c r="BN46" s="4">
        <f>IF(OR(G46="W",G46="D"),BN44+1,0)</f>
        <v>2</v>
      </c>
      <c r="BO46" s="4">
        <f t="shared" si="8"/>
        <v>0</v>
      </c>
      <c r="BP46" s="4">
        <f>IF(OR(G46="L",G46="D"),BP44+1,0)</f>
        <v>0</v>
      </c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</row>
    <row r="47" spans="1:130" s="7" customFormat="1" x14ac:dyDescent="0.15">
      <c r="A47" s="52">
        <v>7</v>
      </c>
      <c r="B47" s="5">
        <f t="shared" si="12"/>
        <v>46</v>
      </c>
      <c r="C47" s="5" t="str">
        <f t="shared" si="23"/>
        <v>746</v>
      </c>
      <c r="D47" s="10">
        <v>10703</v>
      </c>
      <c r="E47" s="8" t="s">
        <v>22</v>
      </c>
      <c r="F47" s="7" t="s">
        <v>146</v>
      </c>
      <c r="G47" s="12" t="s">
        <v>19</v>
      </c>
      <c r="H47" s="8">
        <v>1</v>
      </c>
      <c r="I47" s="8">
        <v>1</v>
      </c>
      <c r="J47" s="8"/>
      <c r="K47" s="11"/>
      <c r="L47" s="7" t="s">
        <v>59</v>
      </c>
      <c r="M47" s="8"/>
      <c r="N47" s="5">
        <f>ROWS($2:47)</f>
        <v>46</v>
      </c>
      <c r="O47" s="5">
        <f>COUNTIF($G$2:$G47,O$1)</f>
        <v>20</v>
      </c>
      <c r="P47" s="5">
        <f>COUNTIF($G$2:$G47,P$1)</f>
        <v>13</v>
      </c>
      <c r="Q47" s="5">
        <f>COUNTIF($G$2:$G47,Q$1)</f>
        <v>13</v>
      </c>
      <c r="R47" s="5">
        <f>SUM(H$2:H47)</f>
        <v>102</v>
      </c>
      <c r="S47" s="5">
        <f>SUM(I$2:I47)</f>
        <v>93</v>
      </c>
      <c r="T47" s="5">
        <f t="shared" si="24"/>
        <v>53</v>
      </c>
      <c r="U47" s="8"/>
      <c r="V47" s="5"/>
      <c r="W47" s="5"/>
      <c r="X47" s="5"/>
      <c r="Y47" s="5"/>
      <c r="Z47" s="5"/>
      <c r="AA47" s="5"/>
      <c r="AB47" s="5"/>
      <c r="AC47" s="5"/>
      <c r="AD47" s="9"/>
      <c r="AE47" s="9"/>
      <c r="AF47" s="3"/>
      <c r="AG47" s="3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1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</row>
    <row r="48" spans="1:130" s="7" customFormat="1" x14ac:dyDescent="0.15">
      <c r="A48" s="52">
        <v>7</v>
      </c>
      <c r="B48" s="5">
        <f t="shared" si="12"/>
        <v>47</v>
      </c>
      <c r="C48" s="5" t="str">
        <f t="shared" si="23"/>
        <v>747</v>
      </c>
      <c r="D48" s="10">
        <v>10705</v>
      </c>
      <c r="E48" s="8" t="s">
        <v>22</v>
      </c>
      <c r="F48" s="7" t="s">
        <v>73</v>
      </c>
      <c r="G48" s="12" t="s">
        <v>18</v>
      </c>
      <c r="H48" s="8">
        <v>1</v>
      </c>
      <c r="I48" s="8">
        <v>0</v>
      </c>
      <c r="J48" s="8"/>
      <c r="K48" s="11"/>
      <c r="L48" s="7" t="s">
        <v>308</v>
      </c>
      <c r="M48" s="8"/>
      <c r="N48" s="5">
        <f>ROWS($2:48)</f>
        <v>47</v>
      </c>
      <c r="O48" s="5">
        <f>COUNTIF($G$2:$G48,O$1)</f>
        <v>21</v>
      </c>
      <c r="P48" s="5">
        <f>COUNTIF($G$2:$G48,P$1)</f>
        <v>13</v>
      </c>
      <c r="Q48" s="5">
        <f>COUNTIF($G$2:$G48,Q$1)</f>
        <v>13</v>
      </c>
      <c r="R48" s="5">
        <f>SUM(H$2:H48)</f>
        <v>103</v>
      </c>
      <c r="S48" s="5">
        <f>SUM(I$2:I48)</f>
        <v>93</v>
      </c>
      <c r="T48" s="5">
        <f t="shared" si="24"/>
        <v>55</v>
      </c>
      <c r="U48" s="8"/>
      <c r="V48" s="5"/>
      <c r="W48" s="5"/>
      <c r="X48" s="5"/>
      <c r="Y48" s="5"/>
      <c r="Z48" s="5"/>
      <c r="AA48" s="5"/>
      <c r="AB48" s="5"/>
      <c r="AC48" s="5"/>
      <c r="AD48" s="9"/>
      <c r="AE48" s="9"/>
      <c r="AF48" s="3"/>
      <c r="AG48" s="3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1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</row>
    <row r="49" spans="1:130" s="4" customFormat="1" x14ac:dyDescent="0.15">
      <c r="A49" s="52">
        <v>7</v>
      </c>
      <c r="B49" s="5">
        <f t="shared" si="12"/>
        <v>48</v>
      </c>
      <c r="C49" s="5" t="str">
        <f t="shared" si="23"/>
        <v>748</v>
      </c>
      <c r="D49" s="10">
        <v>10710</v>
      </c>
      <c r="E49" s="8" t="s">
        <v>1</v>
      </c>
      <c r="F49" s="7" t="s">
        <v>127</v>
      </c>
      <c r="G49" s="12" t="s">
        <v>18</v>
      </c>
      <c r="H49" s="8">
        <v>2</v>
      </c>
      <c r="I49" s="8">
        <v>0</v>
      </c>
      <c r="J49" s="8"/>
      <c r="K49" s="11"/>
      <c r="L49" s="7" t="s">
        <v>334</v>
      </c>
      <c r="M49" s="8"/>
      <c r="N49" s="5">
        <f>ROWS($2:49)</f>
        <v>48</v>
      </c>
      <c r="O49" s="5">
        <f>COUNTIF($G$2:$G49,O$1)</f>
        <v>22</v>
      </c>
      <c r="P49" s="5">
        <f>COUNTIF($G$2:$G49,P$1)</f>
        <v>13</v>
      </c>
      <c r="Q49" s="5">
        <f>COUNTIF($G$2:$G49,Q$1)</f>
        <v>13</v>
      </c>
      <c r="R49" s="5">
        <f>SUM(H$2:H49)</f>
        <v>105</v>
      </c>
      <c r="S49" s="5">
        <f>SUM(I$2:I49)</f>
        <v>93</v>
      </c>
      <c r="T49" s="5">
        <f t="shared" si="24"/>
        <v>57</v>
      </c>
      <c r="U49" s="8"/>
      <c r="V49" s="5"/>
      <c r="W49" s="5"/>
      <c r="X49" s="5"/>
      <c r="Y49" s="5"/>
      <c r="Z49" s="5"/>
      <c r="AA49" s="5"/>
      <c r="AB49" s="5"/>
      <c r="AC49" s="5"/>
      <c r="AD49" s="9"/>
      <c r="AE49" s="9"/>
      <c r="AF49" s="3"/>
      <c r="AG49" s="3"/>
      <c r="AY49" s="14"/>
      <c r="BQ49" s="7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</row>
    <row r="50" spans="1:130" s="4" customFormat="1" x14ac:dyDescent="0.15">
      <c r="A50" s="52">
        <v>7</v>
      </c>
      <c r="B50" s="5">
        <f t="shared" si="12"/>
        <v>49</v>
      </c>
      <c r="C50" s="5" t="str">
        <f t="shared" si="23"/>
        <v>749</v>
      </c>
      <c r="D50" s="10">
        <v>10712</v>
      </c>
      <c r="E50" s="8" t="s">
        <v>22</v>
      </c>
      <c r="F50" s="7" t="s">
        <v>147</v>
      </c>
      <c r="G50" s="12" t="s">
        <v>20</v>
      </c>
      <c r="H50" s="8">
        <v>0</v>
      </c>
      <c r="I50" s="8">
        <v>6</v>
      </c>
      <c r="J50" s="8"/>
      <c r="K50" s="11"/>
      <c r="L50" s="7"/>
      <c r="M50" s="8"/>
      <c r="N50" s="5">
        <f>ROWS($2:50)</f>
        <v>49</v>
      </c>
      <c r="O50" s="5">
        <f>COUNTIF($G$2:$G50,O$1)</f>
        <v>22</v>
      </c>
      <c r="P50" s="5">
        <f>COUNTIF($G$2:$G50,P$1)</f>
        <v>13</v>
      </c>
      <c r="Q50" s="5">
        <f>COUNTIF($G$2:$G50,Q$1)</f>
        <v>14</v>
      </c>
      <c r="R50" s="5">
        <f>SUM(H$2:H50)</f>
        <v>105</v>
      </c>
      <c r="S50" s="5">
        <f>SUM(I$2:I50)</f>
        <v>99</v>
      </c>
      <c r="T50" s="5">
        <f t="shared" si="24"/>
        <v>57</v>
      </c>
      <c r="U50" s="8"/>
      <c r="V50" s="5"/>
      <c r="W50" s="5"/>
      <c r="X50" s="5"/>
      <c r="Y50" s="5"/>
      <c r="Z50" s="5"/>
      <c r="AA50" s="5"/>
      <c r="AB50" s="5"/>
      <c r="AC50" s="5"/>
      <c r="AD50" s="9"/>
      <c r="AE50" s="9"/>
      <c r="AF50" s="3"/>
      <c r="AG50" s="3"/>
      <c r="AY50" s="14"/>
      <c r="BG50" s="7"/>
      <c r="BI50" s="7"/>
      <c r="BJ50" s="7"/>
      <c r="BK50" s="7"/>
      <c r="BL50" s="7"/>
      <c r="BM50" s="7"/>
      <c r="BN50" s="7"/>
      <c r="BO50" s="7"/>
      <c r="BP50" s="7"/>
      <c r="BQ50" s="7"/>
      <c r="BU50" s="7"/>
      <c r="BX50" s="7"/>
      <c r="CA50" s="7"/>
      <c r="CD50" s="7"/>
      <c r="CG50" s="7"/>
      <c r="CJ50" s="7"/>
      <c r="CL50" s="7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</row>
    <row r="51" spans="1:130" s="4" customFormat="1" x14ac:dyDescent="0.15">
      <c r="A51" s="52">
        <v>7</v>
      </c>
      <c r="B51" s="5">
        <f t="shared" si="12"/>
        <v>50</v>
      </c>
      <c r="C51" s="5" t="str">
        <f t="shared" si="23"/>
        <v>750</v>
      </c>
      <c r="D51" s="10">
        <v>10714</v>
      </c>
      <c r="E51" s="8" t="s">
        <v>1</v>
      </c>
      <c r="F51" s="7" t="s">
        <v>106</v>
      </c>
      <c r="G51" s="12" t="s">
        <v>18</v>
      </c>
      <c r="H51" s="8">
        <v>1</v>
      </c>
      <c r="I51" s="8">
        <v>0</v>
      </c>
      <c r="J51" s="8"/>
      <c r="K51" s="11"/>
      <c r="L51" s="7" t="s">
        <v>335</v>
      </c>
      <c r="M51" s="8"/>
      <c r="N51" s="5">
        <f>ROWS($2:51)</f>
        <v>50</v>
      </c>
      <c r="O51" s="5">
        <f>COUNTIF($G$2:$G51,O$1)</f>
        <v>23</v>
      </c>
      <c r="P51" s="5">
        <f>COUNTIF($G$2:$G51,P$1)</f>
        <v>13</v>
      </c>
      <c r="Q51" s="5">
        <f>COUNTIF($G$2:$G51,Q$1)</f>
        <v>14</v>
      </c>
      <c r="R51" s="5">
        <f>SUM(H$2:H51)</f>
        <v>106</v>
      </c>
      <c r="S51" s="5">
        <f>SUM(I$2:I51)</f>
        <v>99</v>
      </c>
      <c r="T51" s="5">
        <f t="shared" si="24"/>
        <v>59</v>
      </c>
      <c r="U51" s="8"/>
      <c r="V51" s="5"/>
      <c r="W51" s="5"/>
      <c r="X51" s="5"/>
      <c r="Y51" s="5"/>
      <c r="Z51" s="5"/>
      <c r="AA51" s="5"/>
      <c r="AB51" s="5"/>
      <c r="AC51" s="5"/>
      <c r="AD51" s="9"/>
      <c r="AE51" s="9"/>
      <c r="AF51" s="3"/>
      <c r="AG51" s="3"/>
      <c r="AY51" s="14"/>
      <c r="BG51" s="7"/>
      <c r="BI51" s="7"/>
      <c r="BJ51" s="7"/>
      <c r="BK51" s="7"/>
      <c r="BL51" s="7"/>
      <c r="BM51" s="7"/>
      <c r="BN51" s="7"/>
      <c r="BO51" s="7"/>
      <c r="BP51" s="7"/>
      <c r="BQ51" s="7"/>
      <c r="BU51" s="7"/>
      <c r="BX51" s="7"/>
      <c r="CA51" s="7"/>
      <c r="CD51" s="7"/>
      <c r="CG51" s="7"/>
      <c r="CJ51" s="7"/>
      <c r="CL51" s="7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</row>
    <row r="52" spans="1:130" s="4" customFormat="1" x14ac:dyDescent="0.15">
      <c r="A52" s="5"/>
      <c r="B52" s="5"/>
      <c r="C52" s="5"/>
      <c r="D52" s="6"/>
      <c r="E52" s="8"/>
      <c r="F52" s="5"/>
      <c r="G52" s="8"/>
      <c r="H52" s="8"/>
      <c r="I52" s="8"/>
      <c r="J52" s="8"/>
      <c r="K52" s="5"/>
      <c r="L52" s="7"/>
      <c r="M52" s="8"/>
      <c r="N52" s="5"/>
      <c r="O52" s="5"/>
      <c r="P52" s="5"/>
      <c r="Q52" s="5"/>
      <c r="R52" s="5"/>
      <c r="S52" s="5"/>
      <c r="T52" s="5"/>
      <c r="U52" s="8"/>
      <c r="V52" s="5"/>
      <c r="W52" s="5"/>
      <c r="X52" s="5"/>
      <c r="Y52" s="5"/>
      <c r="Z52" s="5"/>
      <c r="AA52" s="5"/>
      <c r="AB52" s="5"/>
      <c r="AC52" s="5"/>
      <c r="AD52" s="9"/>
      <c r="AE52" s="9"/>
      <c r="AF52" s="3"/>
      <c r="AG52" s="3"/>
      <c r="AY52" s="14"/>
      <c r="BG52" s="7"/>
      <c r="BI52" s="7"/>
      <c r="BJ52" s="7"/>
      <c r="BK52" s="7"/>
      <c r="BL52" s="7"/>
      <c r="BM52" s="7"/>
      <c r="BN52" s="7"/>
      <c r="BO52" s="7"/>
      <c r="BP52" s="7"/>
      <c r="BQ52" s="7"/>
      <c r="BU52" s="7"/>
      <c r="BX52" s="7"/>
      <c r="CA52" s="7"/>
      <c r="CD52" s="7"/>
      <c r="CG52" s="7"/>
      <c r="CJ52" s="7"/>
      <c r="CL52" s="7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</row>
    <row r="53" spans="1:130" s="4" customFormat="1" x14ac:dyDescent="0.15">
      <c r="A53" s="5"/>
      <c r="B53" s="5"/>
      <c r="C53" s="5"/>
      <c r="D53" s="6"/>
      <c r="E53" s="8"/>
      <c r="F53" s="5"/>
      <c r="G53" s="8"/>
      <c r="H53" s="8"/>
      <c r="I53" s="8"/>
      <c r="J53" s="8"/>
      <c r="K53" s="5"/>
      <c r="L53" s="7"/>
      <c r="M53" s="8"/>
      <c r="N53" s="5"/>
      <c r="O53" s="5"/>
      <c r="P53" s="5"/>
      <c r="Q53" s="5"/>
      <c r="R53" s="5"/>
      <c r="S53" s="5"/>
      <c r="T53" s="5"/>
      <c r="U53" s="8"/>
      <c r="V53" s="5"/>
      <c r="W53" s="5"/>
      <c r="X53" s="5"/>
      <c r="Y53" s="5"/>
      <c r="Z53" s="5"/>
      <c r="AA53" s="5"/>
      <c r="AB53" s="5"/>
      <c r="AC53" s="5"/>
      <c r="AD53" s="9"/>
      <c r="AE53" s="9"/>
      <c r="AF53" s="3"/>
      <c r="AG53" s="3"/>
      <c r="AY53" s="14"/>
      <c r="BG53" s="7"/>
      <c r="BI53" s="7"/>
      <c r="BJ53" s="7"/>
      <c r="BK53" s="7"/>
      <c r="BL53" s="7"/>
      <c r="BM53" s="7"/>
      <c r="BN53" s="7"/>
      <c r="BO53" s="7"/>
      <c r="BP53" s="7"/>
      <c r="BQ53" s="7"/>
      <c r="BU53" s="7"/>
      <c r="BX53" s="7"/>
      <c r="CA53" s="7"/>
      <c r="CD53" s="7"/>
      <c r="CG53" s="7"/>
      <c r="CJ53" s="7"/>
      <c r="CL53" s="7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</row>
    <row r="54" spans="1:130" s="4" customFormat="1" x14ac:dyDescent="0.15">
      <c r="A54" s="5"/>
      <c r="B54" s="5"/>
      <c r="C54" s="5"/>
      <c r="D54" s="6"/>
      <c r="E54" s="8"/>
      <c r="F54" s="5"/>
      <c r="G54" s="8" t="s">
        <v>150</v>
      </c>
      <c r="H54" s="8"/>
      <c r="I54" s="8"/>
      <c r="J54" s="8"/>
      <c r="K54" s="5"/>
      <c r="L54" s="7"/>
      <c r="M54" s="8"/>
      <c r="N54" s="5"/>
      <c r="O54" s="5"/>
      <c r="P54" s="5"/>
      <c r="Q54" s="5"/>
      <c r="R54" s="5"/>
      <c r="S54" s="5"/>
      <c r="T54" s="5"/>
      <c r="U54" s="8"/>
      <c r="V54" s="5"/>
      <c r="W54" s="5"/>
      <c r="X54" s="5"/>
      <c r="Y54" s="5"/>
      <c r="Z54" s="5"/>
      <c r="AA54" s="5"/>
      <c r="AB54" s="5"/>
      <c r="AC54" s="5"/>
      <c r="AD54" s="9"/>
      <c r="AE54" s="9"/>
      <c r="AF54" s="3"/>
      <c r="AG54" s="3"/>
      <c r="AY54" s="14"/>
      <c r="BG54" s="7"/>
      <c r="BI54" s="7"/>
      <c r="BJ54" s="7"/>
      <c r="BK54" s="7"/>
      <c r="BL54" s="7"/>
      <c r="BM54" s="7"/>
      <c r="BN54" s="7"/>
      <c r="BO54" s="7"/>
      <c r="BP54" s="7"/>
      <c r="BQ54" s="7"/>
      <c r="BU54" s="7"/>
      <c r="BX54" s="7"/>
      <c r="CA54" s="7"/>
      <c r="CD54" s="7"/>
      <c r="CG54" s="7"/>
      <c r="CJ54" s="7"/>
      <c r="CL54" s="7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</row>
    <row r="55" spans="1:130" s="4" customFormat="1" x14ac:dyDescent="0.15">
      <c r="A55" s="5"/>
      <c r="B55" s="5"/>
      <c r="C55" s="5"/>
      <c r="D55" s="6"/>
      <c r="E55" s="8"/>
      <c r="F55" s="5" t="s">
        <v>18</v>
      </c>
      <c r="G55" s="8">
        <f>COUNTIF(G$2:G$51,F55)</f>
        <v>23</v>
      </c>
      <c r="H55" s="8"/>
      <c r="I55" s="8"/>
      <c r="J55" s="8"/>
      <c r="K55" s="5"/>
      <c r="L55" s="7"/>
      <c r="M55" s="8"/>
      <c r="N55" s="5"/>
      <c r="O55" s="5"/>
      <c r="P55" s="5"/>
      <c r="Q55" s="5"/>
      <c r="R55" s="5"/>
      <c r="S55" s="5"/>
      <c r="T55" s="5"/>
      <c r="U55" s="8"/>
      <c r="V55" s="5"/>
      <c r="W55" s="5"/>
      <c r="X55" s="5"/>
      <c r="Y55" s="5"/>
      <c r="Z55" s="5"/>
      <c r="AA55" s="5"/>
      <c r="AB55" s="5"/>
      <c r="AC55" s="5"/>
      <c r="AD55" s="9"/>
      <c r="AE55" s="9"/>
      <c r="AF55" s="3"/>
      <c r="AG55" s="3"/>
      <c r="AY55" s="14"/>
      <c r="BG55" s="7"/>
      <c r="BI55" s="7"/>
      <c r="BJ55" s="7"/>
      <c r="BK55" s="7"/>
      <c r="BL55" s="7"/>
      <c r="BM55" s="7"/>
      <c r="BN55" s="7"/>
      <c r="BO55" s="7"/>
      <c r="BP55" s="7"/>
      <c r="BQ55" s="7"/>
      <c r="BU55" s="7"/>
      <c r="BX55" s="7"/>
      <c r="CA55" s="7"/>
      <c r="CD55" s="7"/>
      <c r="CG55" s="7"/>
      <c r="CJ55" s="7"/>
      <c r="CL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</row>
    <row r="56" spans="1:130" s="4" customFormat="1" x14ac:dyDescent="0.15">
      <c r="A56" s="5"/>
      <c r="B56" s="5"/>
      <c r="C56" s="5"/>
      <c r="D56" s="6"/>
      <c r="E56" s="8"/>
      <c r="F56" s="5" t="s">
        <v>19</v>
      </c>
      <c r="G56" s="8">
        <f t="shared" ref="G56:G57" si="25">COUNTIF(G$2:G$51,F56)</f>
        <v>13</v>
      </c>
      <c r="H56" s="8"/>
      <c r="I56" s="8"/>
      <c r="J56" s="8"/>
      <c r="K56" s="5"/>
      <c r="L56" s="7"/>
      <c r="M56" s="8"/>
      <c r="N56" s="5"/>
      <c r="O56" s="5"/>
      <c r="P56" s="5"/>
      <c r="Q56" s="5"/>
      <c r="R56" s="5"/>
      <c r="S56" s="5"/>
      <c r="T56" s="5"/>
      <c r="U56" s="8"/>
      <c r="V56" s="5"/>
      <c r="W56" s="5"/>
      <c r="X56" s="5"/>
      <c r="Y56" s="5"/>
      <c r="Z56" s="5"/>
      <c r="AA56" s="5"/>
      <c r="AB56" s="5"/>
      <c r="AC56" s="5"/>
      <c r="AD56" s="9"/>
      <c r="AE56" s="9"/>
      <c r="AF56" s="3"/>
      <c r="AG56" s="3"/>
      <c r="AY56" s="14"/>
      <c r="BG56" s="7"/>
      <c r="BI56" s="7"/>
      <c r="BJ56" s="7"/>
      <c r="BK56" s="7"/>
      <c r="BL56" s="7"/>
      <c r="BM56" s="7"/>
      <c r="BN56" s="7"/>
      <c r="BO56" s="7"/>
      <c r="BP56" s="7"/>
      <c r="BQ56" s="7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</row>
    <row r="57" spans="1:130" s="4" customFormat="1" x14ac:dyDescent="0.15">
      <c r="A57" s="5"/>
      <c r="B57" s="5"/>
      <c r="C57" s="5"/>
      <c r="D57" s="6"/>
      <c r="E57" s="8"/>
      <c r="F57" s="5" t="s">
        <v>20</v>
      </c>
      <c r="G57" s="8">
        <f t="shared" si="25"/>
        <v>14</v>
      </c>
      <c r="H57" s="8"/>
      <c r="I57" s="8"/>
      <c r="J57" s="8"/>
      <c r="K57" s="5"/>
      <c r="L57" s="7"/>
      <c r="M57" s="8"/>
      <c r="N57" s="5"/>
      <c r="O57" s="5"/>
      <c r="P57" s="5"/>
      <c r="Q57" s="5"/>
      <c r="R57" s="5"/>
      <c r="S57" s="5"/>
      <c r="T57" s="5"/>
      <c r="U57" s="8"/>
      <c r="V57" s="5"/>
      <c r="W57" s="5"/>
      <c r="X57" s="5"/>
      <c r="Y57" s="5"/>
      <c r="Z57" s="5"/>
      <c r="AA57" s="5"/>
      <c r="AB57" s="5"/>
      <c r="AC57" s="5"/>
      <c r="AD57" s="9"/>
      <c r="AE57" s="9"/>
      <c r="AF57" s="3"/>
      <c r="AG57" s="3"/>
      <c r="AY57" s="14"/>
      <c r="BG57" s="7"/>
      <c r="BI57" s="7"/>
      <c r="BJ57" s="7"/>
      <c r="BK57" s="7"/>
      <c r="BL57" s="7"/>
      <c r="BM57" s="7"/>
      <c r="BN57" s="7"/>
      <c r="BO57" s="7"/>
      <c r="BP57" s="7"/>
      <c r="BQ57" s="7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</row>
    <row r="58" spans="1:130" s="4" customFormat="1" x14ac:dyDescent="0.15">
      <c r="A58" s="5"/>
      <c r="B58" s="5"/>
      <c r="C58" s="5"/>
      <c r="D58" s="6"/>
      <c r="E58" s="8"/>
      <c r="F58" s="5"/>
      <c r="G58" s="8"/>
      <c r="H58" s="8">
        <f>SUM(H2:H57)</f>
        <v>106</v>
      </c>
      <c r="I58" s="8">
        <f>SUM(I2:I57)</f>
        <v>99</v>
      </c>
      <c r="J58" s="8"/>
      <c r="K58" s="5"/>
      <c r="L58" s="7"/>
      <c r="M58" s="8"/>
      <c r="N58" s="5"/>
      <c r="O58" s="5"/>
      <c r="P58" s="5"/>
      <c r="Q58" s="5"/>
      <c r="R58" s="5"/>
      <c r="S58" s="5"/>
      <c r="T58" s="5"/>
      <c r="U58" s="8"/>
      <c r="V58" s="5"/>
      <c r="W58" s="5"/>
      <c r="X58" s="5"/>
      <c r="Y58" s="5"/>
      <c r="Z58" s="5"/>
      <c r="AA58" s="5"/>
      <c r="AB58" s="5"/>
      <c r="AC58" s="5"/>
      <c r="AD58" s="9"/>
      <c r="AE58" s="9"/>
      <c r="AF58" s="3"/>
      <c r="AG58" s="3"/>
      <c r="AY58" s="14"/>
      <c r="BG58" s="7"/>
      <c r="BI58" s="7"/>
      <c r="BJ58" s="7"/>
      <c r="BK58" s="7"/>
      <c r="BL58" s="7"/>
      <c r="BM58" s="7"/>
      <c r="BN58" s="7"/>
      <c r="BO58" s="7"/>
      <c r="BP58" s="7"/>
      <c r="BQ58" s="7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</row>
    <row r="60" spans="1:130" s="4" customFormat="1" x14ac:dyDescent="0.15">
      <c r="A60" s="5"/>
      <c r="B60" s="5"/>
      <c r="C60" s="5"/>
      <c r="D60" s="6"/>
      <c r="E60" s="8"/>
      <c r="F60" s="5"/>
      <c r="G60" s="12" t="s">
        <v>1</v>
      </c>
      <c r="H60" s="8" t="s">
        <v>1</v>
      </c>
      <c r="I60" s="8" t="s">
        <v>22</v>
      </c>
      <c r="J60" s="8"/>
      <c r="K60" s="5"/>
      <c r="L60" s="7"/>
      <c r="M60" s="8"/>
      <c r="N60" s="5"/>
      <c r="O60" s="5"/>
      <c r="P60" s="5"/>
      <c r="Q60" s="5"/>
      <c r="R60" s="5"/>
      <c r="S60" s="5"/>
      <c r="T60" s="5"/>
      <c r="U60" s="8"/>
      <c r="V60" s="5"/>
      <c r="W60" s="5"/>
      <c r="X60" s="5"/>
      <c r="Y60" s="5"/>
      <c r="Z60" s="5"/>
      <c r="AA60" s="5"/>
      <c r="AB60" s="5"/>
      <c r="AC60" s="5"/>
      <c r="AD60" s="9"/>
      <c r="AE60" s="9"/>
      <c r="AF60" s="3"/>
      <c r="AG60" s="3"/>
      <c r="AY60" s="14"/>
      <c r="BG60" s="7"/>
      <c r="BI60" s="7"/>
      <c r="BJ60" s="7"/>
      <c r="BK60" s="7"/>
      <c r="BL60" s="7"/>
      <c r="BM60" s="7"/>
      <c r="BN60" s="7"/>
      <c r="BO60" s="7"/>
      <c r="BP60" s="7"/>
      <c r="BQ60" s="7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</row>
    <row r="61" spans="1:130" s="4" customFormat="1" x14ac:dyDescent="0.15">
      <c r="A61" s="5"/>
      <c r="B61" s="5"/>
      <c r="C61" s="5"/>
      <c r="D61" s="6"/>
      <c r="E61" s="8"/>
      <c r="F61" s="5"/>
      <c r="G61" s="12" t="s">
        <v>18</v>
      </c>
      <c r="H61" s="8">
        <f t="shared" ref="H61:I63" si="26">COUNTIFS($G$2:$G$53,$G61,$E$2:$E$53,H$60)</f>
        <v>17</v>
      </c>
      <c r="I61" s="8">
        <f t="shared" si="26"/>
        <v>6</v>
      </c>
      <c r="J61" s="8"/>
      <c r="K61" s="5"/>
      <c r="L61" s="7"/>
      <c r="M61" s="8"/>
      <c r="N61" s="5"/>
      <c r="O61" s="5"/>
      <c r="P61" s="5"/>
      <c r="Q61" s="5"/>
      <c r="R61" s="5"/>
      <c r="S61" s="5"/>
      <c r="T61" s="5"/>
      <c r="U61" s="8"/>
      <c r="V61" s="5"/>
      <c r="W61" s="5"/>
      <c r="X61" s="5"/>
      <c r="Y61" s="5"/>
      <c r="Z61" s="5"/>
      <c r="AA61" s="5"/>
      <c r="AB61" s="5"/>
      <c r="AC61" s="5"/>
      <c r="AD61" s="9"/>
      <c r="AE61" s="9"/>
      <c r="AF61" s="3"/>
      <c r="AG61" s="3"/>
      <c r="AY61" s="14"/>
      <c r="BG61" s="7"/>
      <c r="BI61" s="7"/>
      <c r="BJ61" s="7"/>
      <c r="BK61" s="7"/>
      <c r="BL61" s="7"/>
      <c r="BM61" s="7"/>
      <c r="BN61" s="7"/>
      <c r="BO61" s="7"/>
      <c r="BP61" s="7"/>
      <c r="BQ61" s="7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</row>
    <row r="62" spans="1:130" s="4" customFormat="1" x14ac:dyDescent="0.15">
      <c r="A62" s="5"/>
      <c r="B62" s="5"/>
      <c r="C62" s="5"/>
      <c r="D62" s="6"/>
      <c r="E62" s="8"/>
      <c r="F62" s="5"/>
      <c r="G62" s="12" t="s">
        <v>19</v>
      </c>
      <c r="H62" s="8">
        <f t="shared" si="26"/>
        <v>4</v>
      </c>
      <c r="I62" s="8">
        <f t="shared" si="26"/>
        <v>9</v>
      </c>
      <c r="J62" s="8"/>
      <c r="K62" s="5"/>
      <c r="L62" s="7"/>
      <c r="M62" s="8"/>
      <c r="N62" s="5"/>
      <c r="O62" s="5"/>
      <c r="P62" s="5"/>
      <c r="Q62" s="5"/>
      <c r="R62" s="5"/>
      <c r="S62" s="5"/>
      <c r="T62" s="5"/>
      <c r="U62" s="8"/>
      <c r="V62" s="5"/>
      <c r="W62" s="5"/>
      <c r="X62" s="5"/>
      <c r="Y62" s="5"/>
      <c r="Z62" s="5"/>
      <c r="AA62" s="5"/>
      <c r="AB62" s="5"/>
      <c r="AC62" s="5"/>
      <c r="AD62" s="9"/>
      <c r="AE62" s="9"/>
      <c r="AF62" s="3"/>
      <c r="AG62" s="3"/>
      <c r="AY62" s="14"/>
      <c r="BG62" s="7"/>
      <c r="BI62" s="7"/>
      <c r="BJ62" s="7"/>
      <c r="BK62" s="7"/>
      <c r="BL62" s="7"/>
      <c r="BM62" s="7"/>
      <c r="BN62" s="7"/>
      <c r="BO62" s="7"/>
      <c r="BP62" s="7"/>
      <c r="BQ62" s="7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</row>
    <row r="63" spans="1:130" s="4" customFormat="1" x14ac:dyDescent="0.15">
      <c r="A63" s="5"/>
      <c r="B63" s="5"/>
      <c r="C63" s="5"/>
      <c r="D63" s="6"/>
      <c r="E63" s="8"/>
      <c r="F63" s="5"/>
      <c r="G63" s="12" t="s">
        <v>20</v>
      </c>
      <c r="H63" s="8">
        <f t="shared" si="26"/>
        <v>4</v>
      </c>
      <c r="I63" s="8">
        <f t="shared" si="26"/>
        <v>10</v>
      </c>
      <c r="J63" s="8"/>
      <c r="K63" s="5"/>
      <c r="L63" s="7"/>
      <c r="M63" s="8"/>
      <c r="N63" s="5"/>
      <c r="O63" s="5"/>
      <c r="P63" s="5"/>
      <c r="Q63" s="5"/>
      <c r="R63" s="5"/>
      <c r="S63" s="5"/>
      <c r="T63" s="5"/>
      <c r="U63" s="8"/>
      <c r="V63" s="5"/>
      <c r="W63" s="5"/>
      <c r="X63" s="5"/>
      <c r="Y63" s="5"/>
      <c r="Z63" s="5"/>
      <c r="AA63" s="5"/>
      <c r="AB63" s="5"/>
      <c r="AC63" s="5"/>
      <c r="AD63" s="9"/>
      <c r="AE63" s="9"/>
      <c r="AF63" s="3"/>
      <c r="AG63" s="3"/>
      <c r="AY63" s="14"/>
      <c r="BG63" s="7"/>
      <c r="BI63" s="7"/>
      <c r="BJ63" s="7"/>
      <c r="BK63" s="7"/>
      <c r="BL63" s="7"/>
      <c r="BM63" s="7"/>
      <c r="BN63" s="7"/>
      <c r="BO63" s="7"/>
      <c r="BP63" s="7"/>
      <c r="BQ63" s="7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</row>
    <row r="64" spans="1:130" s="4" customFormat="1" x14ac:dyDescent="0.15">
      <c r="A64" s="5"/>
      <c r="B64" s="5"/>
      <c r="C64" s="5"/>
      <c r="D64" s="6"/>
      <c r="E64" s="8"/>
      <c r="F64" s="5"/>
      <c r="G64" s="12" t="s">
        <v>21</v>
      </c>
      <c r="H64" s="8">
        <f>SUMIFS(H$2:H$53,$E$2:$E$53,H$60)</f>
        <v>74</v>
      </c>
      <c r="I64" s="8">
        <f>SUMIFS(H$2:H$53,$E$2:$E$53,I$60)</f>
        <v>32</v>
      </c>
      <c r="J64" s="8"/>
      <c r="K64" s="5"/>
      <c r="L64" s="7"/>
      <c r="M64" s="8"/>
      <c r="N64" s="5"/>
      <c r="O64" s="5"/>
      <c r="P64" s="5"/>
      <c r="Q64" s="5"/>
      <c r="R64" s="5"/>
      <c r="S64" s="5"/>
      <c r="T64" s="5"/>
      <c r="U64" s="8"/>
      <c r="V64" s="5"/>
      <c r="W64" s="5"/>
      <c r="X64" s="5"/>
      <c r="Y64" s="5"/>
      <c r="Z64" s="5"/>
      <c r="AA64" s="5"/>
      <c r="AB64" s="5"/>
      <c r="AC64" s="5"/>
      <c r="AD64" s="9"/>
      <c r="AE64" s="9"/>
      <c r="AF64" s="3"/>
      <c r="AG64" s="3"/>
      <c r="AY64" s="14"/>
      <c r="BG64" s="7"/>
      <c r="BI64" s="7"/>
      <c r="BJ64" s="7"/>
      <c r="BK64" s="7"/>
      <c r="BL64" s="7"/>
      <c r="BM64" s="7"/>
      <c r="BN64" s="7"/>
      <c r="BO64" s="7"/>
      <c r="BP64" s="7"/>
      <c r="BQ64" s="7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</row>
    <row r="65" spans="1:130" s="8" customFormat="1" x14ac:dyDescent="0.15">
      <c r="A65" s="5"/>
      <c r="B65" s="5"/>
      <c r="C65" s="5"/>
      <c r="D65" s="6"/>
      <c r="F65" s="5"/>
      <c r="G65" s="12" t="s">
        <v>22</v>
      </c>
      <c r="H65" s="8">
        <f>SUMIFS(I$2:I$53,$E$2:$E$53,H$60)</f>
        <v>39</v>
      </c>
      <c r="I65" s="8">
        <f>SUMIFS(I$2:I$53,$E$2:$E$53,I$60)</f>
        <v>60</v>
      </c>
      <c r="K65" s="5"/>
      <c r="L65" s="7"/>
      <c r="N65" s="5"/>
      <c r="O65" s="5"/>
      <c r="P65" s="5"/>
      <c r="Q65" s="5"/>
      <c r="R65" s="5"/>
      <c r="S65" s="5"/>
      <c r="T65" s="5"/>
      <c r="V65" s="5"/>
      <c r="W65" s="5"/>
      <c r="X65" s="5"/>
      <c r="Y65" s="5"/>
      <c r="Z65" s="5"/>
      <c r="AA65" s="5"/>
      <c r="AB65" s="5"/>
      <c r="AC65" s="5"/>
      <c r="AD65" s="9"/>
      <c r="AE65" s="9"/>
      <c r="AF65" s="3"/>
      <c r="AG65" s="3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14"/>
      <c r="AZ65" s="4"/>
      <c r="BA65" s="4"/>
      <c r="BB65" s="4"/>
      <c r="BC65" s="4"/>
      <c r="BD65" s="4"/>
      <c r="BE65" s="4"/>
      <c r="BF65" s="4"/>
      <c r="BG65" s="7"/>
      <c r="BH65" s="4"/>
      <c r="BI65" s="7"/>
      <c r="BJ65" s="7"/>
      <c r="BK65" s="7"/>
      <c r="BL65" s="7"/>
      <c r="BM65" s="7"/>
      <c r="BN65" s="7"/>
      <c r="BO65" s="7"/>
      <c r="BP65" s="7"/>
      <c r="BQ65" s="7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</row>
    <row r="68" spans="1:130" s="8" customFormat="1" x14ac:dyDescent="0.15">
      <c r="A68" s="5"/>
      <c r="B68" s="5"/>
      <c r="C68" s="5"/>
      <c r="D68" s="6"/>
      <c r="F68" s="5"/>
      <c r="G68" s="12"/>
      <c r="K68" s="5"/>
      <c r="L68" s="7"/>
      <c r="N68" s="5"/>
      <c r="O68" s="5"/>
      <c r="P68" s="5"/>
      <c r="Q68" s="5"/>
      <c r="R68" s="5"/>
      <c r="S68" s="5"/>
      <c r="T68" s="5"/>
      <c r="V68" s="5"/>
      <c r="W68" s="5"/>
      <c r="X68" s="5"/>
      <c r="Y68" s="5"/>
      <c r="Z68" s="5"/>
      <c r="AA68" s="5"/>
      <c r="AB68" s="5"/>
      <c r="AC68" s="5"/>
      <c r="AD68" s="9"/>
      <c r="AE68" s="9"/>
      <c r="AF68" s="3"/>
      <c r="AG68" s="3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14"/>
      <c r="AZ68" s="4"/>
      <c r="BA68" s="4"/>
      <c r="BB68" s="4"/>
      <c r="BC68" s="4"/>
      <c r="BD68" s="4"/>
      <c r="BE68" s="4"/>
      <c r="BF68" s="4"/>
      <c r="BG68" s="7"/>
      <c r="BH68" s="4"/>
      <c r="BI68" s="7"/>
      <c r="BJ68" s="7"/>
      <c r="BK68" s="7"/>
      <c r="BL68" s="7"/>
      <c r="BM68" s="7"/>
      <c r="BN68" s="7"/>
      <c r="BO68" s="7"/>
      <c r="BP68" s="7"/>
      <c r="BQ68" s="7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</row>
    <row r="71" spans="1:130" s="8" customFormat="1" x14ac:dyDescent="0.15">
      <c r="A71" s="5"/>
      <c r="B71" s="5"/>
      <c r="C71" s="5"/>
      <c r="D71" s="6"/>
      <c r="F71" s="5"/>
      <c r="G71" s="12"/>
      <c r="K71" s="5"/>
      <c r="L71" s="7"/>
      <c r="N71" s="5"/>
      <c r="O71" s="5"/>
      <c r="P71" s="5"/>
      <c r="Q71" s="5"/>
      <c r="R71" s="5"/>
      <c r="S71" s="5"/>
      <c r="T71" s="5"/>
      <c r="V71" s="5"/>
      <c r="W71" s="5"/>
      <c r="X71" s="5"/>
      <c r="Y71" s="5"/>
      <c r="Z71" s="5"/>
      <c r="AA71" s="5"/>
      <c r="AB71" s="5"/>
      <c r="AC71" s="5"/>
      <c r="AD71" s="9"/>
      <c r="AE71" s="9"/>
      <c r="AF71" s="3"/>
      <c r="AG71" s="3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14"/>
      <c r="AZ71" s="4"/>
      <c r="BA71" s="4"/>
      <c r="BB71" s="4"/>
      <c r="BC71" s="4"/>
      <c r="BD71" s="4"/>
      <c r="BE71" s="4"/>
      <c r="BF71" s="4"/>
      <c r="BG71" s="7"/>
      <c r="BH71" s="4"/>
      <c r="BI71" s="7"/>
      <c r="BJ71" s="7"/>
      <c r="BK71" s="7"/>
      <c r="BL71" s="7"/>
      <c r="BM71" s="7"/>
      <c r="BN71" s="7"/>
      <c r="BO71" s="7"/>
      <c r="BP71" s="7"/>
      <c r="BQ71" s="7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</row>
    <row r="72" spans="1:130" s="8" customFormat="1" x14ac:dyDescent="0.15">
      <c r="A72" s="5"/>
      <c r="B72" s="5"/>
      <c r="C72" s="5"/>
      <c r="D72" s="6"/>
      <c r="F72" s="5"/>
      <c r="G72" s="12"/>
      <c r="K72" s="5"/>
      <c r="L72" s="7"/>
      <c r="N72" s="5"/>
      <c r="O72" s="5"/>
      <c r="P72" s="5"/>
      <c r="Q72" s="5"/>
      <c r="R72" s="5"/>
      <c r="S72" s="5"/>
      <c r="T72" s="5"/>
      <c r="V72" s="5"/>
      <c r="W72" s="5"/>
      <c r="X72" s="5"/>
      <c r="Y72" s="5"/>
      <c r="Z72" s="5"/>
      <c r="AA72" s="5"/>
      <c r="AB72" s="5"/>
      <c r="AC72" s="5"/>
      <c r="AD72" s="9"/>
      <c r="AE72" s="9"/>
      <c r="AF72" s="3"/>
      <c r="AG72" s="3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14"/>
      <c r="AZ72" s="4"/>
      <c r="BA72" s="4"/>
      <c r="BB72" s="4"/>
      <c r="BC72" s="4"/>
      <c r="BD72" s="4"/>
      <c r="BE72" s="4"/>
      <c r="BF72" s="4"/>
      <c r="BG72" s="7"/>
      <c r="BH72" s="4"/>
      <c r="BI72" s="7"/>
      <c r="BJ72" s="7"/>
      <c r="BK72" s="7"/>
      <c r="BL72" s="7"/>
      <c r="BM72" s="7"/>
      <c r="BN72" s="7"/>
      <c r="BO72" s="7"/>
      <c r="BP72" s="7"/>
      <c r="BQ72" s="7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</row>
    <row r="73" spans="1:130" s="8" customFormat="1" x14ac:dyDescent="0.15">
      <c r="A73" s="5"/>
      <c r="B73" s="5"/>
      <c r="C73" s="5"/>
      <c r="D73" s="6"/>
      <c r="F73" s="5"/>
      <c r="G73" s="12"/>
      <c r="K73" s="5"/>
      <c r="L73" s="7"/>
      <c r="N73" s="5"/>
      <c r="O73" s="5"/>
      <c r="P73" s="5"/>
      <c r="Q73" s="5"/>
      <c r="R73" s="5"/>
      <c r="S73" s="5"/>
      <c r="T73" s="5"/>
      <c r="V73" s="5"/>
      <c r="W73" s="5"/>
      <c r="X73" s="5"/>
      <c r="Y73" s="5"/>
      <c r="Z73" s="5"/>
      <c r="AA73" s="5"/>
      <c r="AB73" s="5"/>
      <c r="AC73" s="5"/>
      <c r="AD73" s="9"/>
      <c r="AE73" s="9"/>
      <c r="AF73" s="3"/>
      <c r="AG73" s="3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14"/>
      <c r="AZ73" s="4"/>
      <c r="BA73" s="4"/>
      <c r="BB73" s="4"/>
      <c r="BC73" s="4"/>
      <c r="BD73" s="4"/>
      <c r="BE73" s="4"/>
      <c r="BF73" s="4"/>
      <c r="BG73" s="7"/>
      <c r="BH73" s="4"/>
      <c r="BI73" s="7"/>
      <c r="BJ73" s="7"/>
      <c r="BK73" s="7"/>
      <c r="BL73" s="7"/>
      <c r="BM73" s="7"/>
      <c r="BN73" s="7"/>
      <c r="BO73" s="7"/>
      <c r="BP73" s="7"/>
      <c r="BQ73" s="7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</row>
    <row r="74" spans="1:130" s="8" customFormat="1" x14ac:dyDescent="0.15">
      <c r="A74" s="5"/>
      <c r="B74" s="5"/>
      <c r="C74" s="5"/>
      <c r="D74" s="6"/>
      <c r="F74" s="5"/>
      <c r="G74" s="12"/>
      <c r="K74" s="5"/>
      <c r="L74" s="7"/>
      <c r="N74" s="5"/>
      <c r="O74" s="5"/>
      <c r="P74" s="5"/>
      <c r="Q74" s="5"/>
      <c r="R74" s="5"/>
      <c r="S74" s="5"/>
      <c r="T74" s="5"/>
      <c r="V74" s="5"/>
      <c r="W74" s="5"/>
      <c r="X74" s="5"/>
      <c r="Y74" s="5"/>
      <c r="Z74" s="5"/>
      <c r="AA74" s="5"/>
      <c r="AB74" s="5"/>
      <c r="AC74" s="5"/>
      <c r="AD74" s="9"/>
      <c r="AE74" s="9"/>
      <c r="AF74" s="3"/>
      <c r="AG74" s="3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14"/>
      <c r="AZ74" s="4"/>
      <c r="BA74" s="4"/>
      <c r="BB74" s="4"/>
      <c r="BC74" s="4"/>
      <c r="BD74" s="4"/>
      <c r="BE74" s="4"/>
      <c r="BF74" s="4"/>
      <c r="BG74" s="7"/>
      <c r="BH74" s="4"/>
      <c r="BI74" s="7"/>
      <c r="BJ74" s="7"/>
      <c r="BK74" s="7"/>
      <c r="BL74" s="7"/>
      <c r="BM74" s="7"/>
      <c r="BN74" s="7"/>
      <c r="BO74" s="7"/>
      <c r="BP74" s="7"/>
      <c r="BQ74" s="7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</row>
  </sheetData>
  <autoFilter ref="D1:DZ51"/>
  <pageMargins left="0.75" right="0.75" top="1" bottom="1" header="0.5" footer="0.5"/>
  <pageSetup paperSize="9" orientation="portrait" horizontalDpi="3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40</vt:i4>
      </vt:variant>
    </vt:vector>
  </HeadingPairs>
  <TitlesOfParts>
    <vt:vector size="51" baseType="lpstr">
      <vt:lpstr>League Summary</vt:lpstr>
      <vt:lpstr>2223</vt:lpstr>
      <vt:lpstr>2324</vt:lpstr>
      <vt:lpstr>2425-L</vt:lpstr>
      <vt:lpstr>2425NSL</vt:lpstr>
      <vt:lpstr>2526</vt:lpstr>
      <vt:lpstr>2627</vt:lpstr>
      <vt:lpstr>2728</vt:lpstr>
      <vt:lpstr>2829</vt:lpstr>
      <vt:lpstr>Thoughts</vt:lpstr>
      <vt:lpstr>All</vt:lpstr>
      <vt:lpstr>'2324'!NL_A</vt:lpstr>
      <vt:lpstr>'2425-L'!NL_A</vt:lpstr>
      <vt:lpstr>'2425NSL'!NL_A</vt:lpstr>
      <vt:lpstr>'2526'!NL_A</vt:lpstr>
      <vt:lpstr>'2627'!NL_A</vt:lpstr>
      <vt:lpstr>'2728'!NL_A</vt:lpstr>
      <vt:lpstr>'2829'!NL_A</vt:lpstr>
      <vt:lpstr>NL_A</vt:lpstr>
      <vt:lpstr>'2324'!NL_F</vt:lpstr>
      <vt:lpstr>'2425-L'!NL_F</vt:lpstr>
      <vt:lpstr>'2425NSL'!NL_F</vt:lpstr>
      <vt:lpstr>'2526'!NL_F</vt:lpstr>
      <vt:lpstr>'2627'!NL_F</vt:lpstr>
      <vt:lpstr>'2728'!NL_F</vt:lpstr>
      <vt:lpstr>'2829'!NL_F</vt:lpstr>
      <vt:lpstr>NL_F</vt:lpstr>
      <vt:lpstr>'2324'!NL_R</vt:lpstr>
      <vt:lpstr>'2425-L'!NL_R</vt:lpstr>
      <vt:lpstr>'2425NSL'!NL_R</vt:lpstr>
      <vt:lpstr>'2526'!NL_R</vt:lpstr>
      <vt:lpstr>'2627'!NL_R</vt:lpstr>
      <vt:lpstr>'2728'!NL_R</vt:lpstr>
      <vt:lpstr>'2829'!NL_R</vt:lpstr>
      <vt:lpstr>NL_R</vt:lpstr>
      <vt:lpstr>'2324'!NL_S</vt:lpstr>
      <vt:lpstr>'2425-L'!NL_S</vt:lpstr>
      <vt:lpstr>'2425NSL'!NL_S</vt:lpstr>
      <vt:lpstr>'2526'!NL_S</vt:lpstr>
      <vt:lpstr>'2627'!NL_S</vt:lpstr>
      <vt:lpstr>'2728'!NL_S</vt:lpstr>
      <vt:lpstr>'2829'!NL_S</vt:lpstr>
      <vt:lpstr>NL_S</vt:lpstr>
      <vt:lpstr>'2324'!NL_V</vt:lpstr>
      <vt:lpstr>'2425-L'!NL_V</vt:lpstr>
      <vt:lpstr>'2425NSL'!NL_V</vt:lpstr>
      <vt:lpstr>'2526'!NL_V</vt:lpstr>
      <vt:lpstr>'2627'!NL_V</vt:lpstr>
      <vt:lpstr>'2728'!NL_V</vt:lpstr>
      <vt:lpstr>'2829'!NL_V</vt:lpstr>
      <vt:lpstr>NL_V</vt:lpstr>
    </vt:vector>
  </TitlesOfParts>
  <Company>PITO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raspool1</dc:creator>
  <cp:lastModifiedBy>Chris Forth</cp:lastModifiedBy>
  <cp:lastPrinted>2006-03-07T09:06:23Z</cp:lastPrinted>
  <dcterms:created xsi:type="dcterms:W3CDTF">2002-05-20T20:44:30Z</dcterms:created>
  <dcterms:modified xsi:type="dcterms:W3CDTF">2024-12-24T14:19:51Z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2e00b9-34e2-4b26-a577-af1fd0f9f7ee_Enabled">
    <vt:lpwstr>True</vt:lpwstr>
  </property>
  <property fmtid="{D5CDD505-2E9C-101B-9397-08002B2CF9AE}" pid="3" name="MSIP_Label_112e00b9-34e2-4b26-a577-af1fd0f9f7ee_SiteId">
    <vt:lpwstr>33440fc6-b7c7-412c-bb73-0e70b0198d5a</vt:lpwstr>
  </property>
  <property fmtid="{D5CDD505-2E9C-101B-9397-08002B2CF9AE}" pid="4" name="MSIP_Label_112e00b9-34e2-4b26-a577-af1fd0f9f7ee_Owner">
    <vt:lpwstr>christopher.forth.external@atos.net</vt:lpwstr>
  </property>
  <property fmtid="{D5CDD505-2E9C-101B-9397-08002B2CF9AE}" pid="5" name="MSIP_Label_112e00b9-34e2-4b26-a577-af1fd0f9f7ee_SetDate">
    <vt:lpwstr>2020-11-18T23:04:11.2420336Z</vt:lpwstr>
  </property>
  <property fmtid="{D5CDD505-2E9C-101B-9397-08002B2CF9AE}" pid="6" name="MSIP_Label_112e00b9-34e2-4b26-a577-af1fd0f9f7ee_Name">
    <vt:lpwstr>Atos For Internal Use</vt:lpwstr>
  </property>
  <property fmtid="{D5CDD505-2E9C-101B-9397-08002B2CF9AE}" pid="7" name="MSIP_Label_112e00b9-34e2-4b26-a577-af1fd0f9f7ee_Application">
    <vt:lpwstr>Microsoft Azure Information Protection</vt:lpwstr>
  </property>
  <property fmtid="{D5CDD505-2E9C-101B-9397-08002B2CF9AE}" pid="8" name="MSIP_Label_112e00b9-34e2-4b26-a577-af1fd0f9f7ee_ActionId">
    <vt:lpwstr>ef3ac843-f69b-415d-8162-0cf335df213a</vt:lpwstr>
  </property>
  <property fmtid="{D5CDD505-2E9C-101B-9397-08002B2CF9AE}" pid="9" name="MSIP_Label_112e00b9-34e2-4b26-a577-af1fd0f9f7ee_Extended_MSFT_Method">
    <vt:lpwstr>Automatic</vt:lpwstr>
  </property>
  <property fmtid="{D5CDD505-2E9C-101B-9397-08002B2CF9AE}" pid="10" name="MSIP_Label_e463cba9-5f6c-478d-9329-7b2295e4e8ed_Enabled">
    <vt:lpwstr>True</vt:lpwstr>
  </property>
  <property fmtid="{D5CDD505-2E9C-101B-9397-08002B2CF9AE}" pid="11" name="MSIP_Label_e463cba9-5f6c-478d-9329-7b2295e4e8ed_SiteId">
    <vt:lpwstr>33440fc6-b7c7-412c-bb73-0e70b0198d5a</vt:lpwstr>
  </property>
  <property fmtid="{D5CDD505-2E9C-101B-9397-08002B2CF9AE}" pid="12" name="MSIP_Label_e463cba9-5f6c-478d-9329-7b2295e4e8ed_Owner">
    <vt:lpwstr>christopher.forth.external@atos.net</vt:lpwstr>
  </property>
  <property fmtid="{D5CDD505-2E9C-101B-9397-08002B2CF9AE}" pid="13" name="MSIP_Label_e463cba9-5f6c-478d-9329-7b2295e4e8ed_SetDate">
    <vt:lpwstr>2020-11-18T23:04:11.2420336Z</vt:lpwstr>
  </property>
  <property fmtid="{D5CDD505-2E9C-101B-9397-08002B2CF9AE}" pid="14" name="MSIP_Label_e463cba9-5f6c-478d-9329-7b2295e4e8ed_Name">
    <vt:lpwstr>Atos For Internal Use - All Employees</vt:lpwstr>
  </property>
  <property fmtid="{D5CDD505-2E9C-101B-9397-08002B2CF9AE}" pid="15" name="MSIP_Label_e463cba9-5f6c-478d-9329-7b2295e4e8ed_Application">
    <vt:lpwstr>Microsoft Azure Information Protection</vt:lpwstr>
  </property>
  <property fmtid="{D5CDD505-2E9C-101B-9397-08002B2CF9AE}" pid="16" name="MSIP_Label_e463cba9-5f6c-478d-9329-7b2295e4e8ed_ActionId">
    <vt:lpwstr>ef3ac843-f69b-415d-8162-0cf335df213a</vt:lpwstr>
  </property>
  <property fmtid="{D5CDD505-2E9C-101B-9397-08002B2CF9AE}" pid="17" name="MSIP_Label_e463cba9-5f6c-478d-9329-7b2295e4e8ed_Parent">
    <vt:lpwstr>112e00b9-34e2-4b26-a577-af1fd0f9f7ee</vt:lpwstr>
  </property>
  <property fmtid="{D5CDD505-2E9C-101B-9397-08002B2CF9AE}" pid="18" name="MSIP_Label_e463cba9-5f6c-478d-9329-7b2295e4e8ed_Extended_MSFT_Method">
    <vt:lpwstr>Automatic</vt:lpwstr>
  </property>
  <property fmtid="{D5CDD505-2E9C-101B-9397-08002B2CF9AE}" pid="19" name="Sensitivity">
    <vt:lpwstr>Atos For Internal Use Atos For Internal Use - All Employees</vt:lpwstr>
  </property>
</Properties>
</file>